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Admin &amp; rec annex" sheetId="8" r:id="rId1"/>
    <sheet name="M &amp; E Annex" sheetId="9" r:id="rId2"/>
  </sheets>
  <calcPr calcId="152511"/>
</workbook>
</file>

<file path=xl/calcChain.xml><?xml version="1.0" encoding="utf-8"?>
<calcChain xmlns="http://schemas.openxmlformats.org/spreadsheetml/2006/main">
  <c r="G90" i="8" l="1"/>
  <c r="G88" i="8" l="1"/>
  <c r="G26" i="9" l="1"/>
  <c r="F20" i="9"/>
  <c r="G20" i="9" s="1"/>
  <c r="F19" i="9"/>
  <c r="G19" i="9" s="1"/>
  <c r="F18" i="9"/>
  <c r="G18" i="9" s="1"/>
  <c r="F17" i="9"/>
  <c r="G17" i="9" s="1"/>
  <c r="F5" i="9"/>
  <c r="E23" i="8"/>
  <c r="G89" i="8"/>
  <c r="F66" i="8"/>
  <c r="G66" i="8" s="1"/>
  <c r="F65" i="8"/>
  <c r="G65" i="8" s="1"/>
  <c r="F64" i="8"/>
  <c r="G64" i="8" s="1"/>
  <c r="F63" i="8"/>
  <c r="G63" i="8" s="1"/>
  <c r="F52" i="8"/>
  <c r="G52" i="8" s="1"/>
  <c r="F50" i="8"/>
  <c r="G49" i="8"/>
  <c r="G61" i="8" s="1"/>
  <c r="G48" i="8"/>
  <c r="F40" i="8"/>
  <c r="G40" i="8" s="1"/>
  <c r="F39" i="8"/>
  <c r="G39" i="8" s="1"/>
  <c r="F38" i="8"/>
  <c r="G38" i="8" s="1"/>
  <c r="F37" i="8"/>
  <c r="G37" i="8" s="1"/>
  <c r="F36" i="8"/>
  <c r="G36" i="8" s="1"/>
  <c r="F35" i="8"/>
  <c r="G35" i="8" s="1"/>
  <c r="F34" i="8"/>
  <c r="G34" i="8" s="1"/>
  <c r="F33" i="8"/>
  <c r="G33" i="8" s="1"/>
  <c r="F32" i="8"/>
  <c r="G32" i="8" s="1"/>
  <c r="F29" i="8"/>
  <c r="G29" i="8" s="1"/>
  <c r="E29" i="8"/>
  <c r="E28" i="8"/>
  <c r="F28" i="8" s="1"/>
  <c r="G28" i="8" s="1"/>
  <c r="E27" i="8"/>
  <c r="F27" i="8" s="1"/>
  <c r="G27" i="8" s="1"/>
  <c r="E26" i="8"/>
  <c r="F26" i="8" s="1"/>
  <c r="G26" i="8" s="1"/>
  <c r="E25" i="8"/>
  <c r="F25" i="8" s="1"/>
  <c r="G25" i="8" s="1"/>
  <c r="E24" i="8"/>
  <c r="F24" i="8" s="1"/>
  <c r="G24" i="8" s="1"/>
  <c r="F23" i="8"/>
  <c r="G23" i="8" s="1"/>
  <c r="E22" i="8"/>
  <c r="F22" i="8" s="1"/>
  <c r="G22" i="8" s="1"/>
  <c r="E21" i="8"/>
  <c r="F18" i="8"/>
  <c r="G18" i="8" s="1"/>
  <c r="F17" i="8"/>
  <c r="G17" i="8" s="1"/>
  <c r="D15" i="8"/>
  <c r="F14" i="8"/>
  <c r="G14" i="8" s="1"/>
  <c r="F13" i="8"/>
  <c r="G13" i="8" s="1"/>
  <c r="F12" i="8"/>
  <c r="G12" i="8" s="1"/>
  <c r="F11" i="8"/>
  <c r="G11" i="8" s="1"/>
  <c r="F10" i="8"/>
  <c r="G10" i="8" s="1"/>
  <c r="F9" i="8"/>
  <c r="G9" i="8" s="1"/>
  <c r="F8" i="8"/>
  <c r="G8" i="8" s="1"/>
  <c r="F7" i="8"/>
  <c r="G7" i="8" s="1"/>
  <c r="F6" i="8"/>
  <c r="G6" i="8" s="1"/>
  <c r="G15" i="8" l="1"/>
  <c r="F21" i="8"/>
  <c r="G21" i="8" s="1"/>
  <c r="G30" i="8" s="1"/>
  <c r="G19" i="8"/>
  <c r="G28" i="9"/>
  <c r="G41" i="8"/>
  <c r="G67" i="8"/>
</calcChain>
</file>

<file path=xl/sharedStrings.xml><?xml version="1.0" encoding="utf-8"?>
<sst xmlns="http://schemas.openxmlformats.org/spreadsheetml/2006/main" count="138" uniqueCount="87">
  <si>
    <t>Electricity</t>
  </si>
  <si>
    <t>General office supplies</t>
  </si>
  <si>
    <t>Contractual Employees</t>
  </si>
  <si>
    <t>SUB-TOTAL</t>
  </si>
  <si>
    <t>Publishing and Printing Services</t>
  </si>
  <si>
    <t>Sanitary and Cleaning Materials, Supplies and Services</t>
  </si>
  <si>
    <t>Subscriptions to Newspapers, Magazines and Periodicals</t>
  </si>
  <si>
    <t>Catering services</t>
  </si>
  <si>
    <t>Bank Service Commission and Charges</t>
  </si>
  <si>
    <t>MONITORING AND EVALUATION</t>
  </si>
  <si>
    <t>Renumeration of instructors and contract based training services</t>
  </si>
  <si>
    <t>Hire of training facilities and equipments</t>
  </si>
  <si>
    <t>Refined fuel and lubricants for transport</t>
  </si>
  <si>
    <t>maintainance expenses -motor vehicle</t>
  </si>
  <si>
    <t>Capacity Building</t>
  </si>
  <si>
    <t>Accomodation -domestic travel</t>
  </si>
  <si>
    <t>Daily subsistance allowances</t>
  </si>
  <si>
    <t>Travelling allowances on training</t>
  </si>
  <si>
    <t>Telephone ,telex,fascmile amd mobile phone services</t>
  </si>
  <si>
    <t>EXPENDITURE ITEMS</t>
  </si>
  <si>
    <t>Item</t>
  </si>
  <si>
    <t>Description</t>
  </si>
  <si>
    <t>Scale</t>
  </si>
  <si>
    <t>Number</t>
  </si>
  <si>
    <t>Rate</t>
  </si>
  <si>
    <t>Total Amount pm</t>
  </si>
  <si>
    <t>Total Amount pa</t>
  </si>
  <si>
    <t>Accounts Assistant</t>
  </si>
  <si>
    <t>Clerk of Works</t>
  </si>
  <si>
    <t>Secretary</t>
  </si>
  <si>
    <t>Receptionist</t>
  </si>
  <si>
    <t>Driver</t>
  </si>
  <si>
    <t>Office Assistant</t>
  </si>
  <si>
    <t>Security</t>
  </si>
  <si>
    <t>Gardener</t>
  </si>
  <si>
    <t>Sub Total</t>
  </si>
  <si>
    <t>Casual Labour and Internship</t>
  </si>
  <si>
    <t>Gratuity-Contractual Employees</t>
  </si>
  <si>
    <t>Employer Contribution to NSSF</t>
  </si>
  <si>
    <t>USE OF GOODS AND SERVICES</t>
  </si>
  <si>
    <t>Utilities, Supplies and Services</t>
  </si>
  <si>
    <t>Water &amp; Sewerage Charges</t>
  </si>
  <si>
    <t>Gas Expenses</t>
  </si>
  <si>
    <t>Communication, Supplies and Services</t>
  </si>
  <si>
    <t>Telephone, Telex, Facsmile and Mobile Phone Service</t>
  </si>
  <si>
    <t>Internet Connections</t>
  </si>
  <si>
    <t>Courier and Postal Services</t>
  </si>
  <si>
    <t>Domestic Travel and Subsistence &amp; Other Transport Costs</t>
  </si>
  <si>
    <t>Travel Costs (Airlines, Bus, Railway, Mileage Allowances, etc.)</t>
  </si>
  <si>
    <t>Persons</t>
  </si>
  <si>
    <t>Accommodation - Domestic Travel</t>
  </si>
  <si>
    <t>Daily Subsistence Allowance</t>
  </si>
  <si>
    <t>Printing, Advertising and Information Supplies &amp; Services</t>
  </si>
  <si>
    <t>Advertising, Awareness and Publicity Campaigns</t>
  </si>
  <si>
    <t>Hospitality Supplies and Services</t>
  </si>
  <si>
    <t>Catering Services (Receptions), Accommodation, Gifts, Food and Drinks</t>
  </si>
  <si>
    <t xml:space="preserve">Commitee Expenses </t>
  </si>
  <si>
    <t xml:space="preserve">Other Commitee Expenses </t>
  </si>
  <si>
    <t>Members</t>
  </si>
  <si>
    <t>Chair</t>
  </si>
  <si>
    <t>NGCDFC Allowance</t>
  </si>
  <si>
    <t>Insurance Costs</t>
  </si>
  <si>
    <t>Motor Vehicle Insurance</t>
  </si>
  <si>
    <t>Specialised Materials and Services</t>
  </si>
  <si>
    <t>Purchase of Uniforms and Clothing - Staff</t>
  </si>
  <si>
    <t>Office and General Supplies and Services</t>
  </si>
  <si>
    <t>General Office Supplies (Papers, Pencils, Forms, Small Office Equipment etc.)</t>
  </si>
  <si>
    <t>Supplies and Accessories for Computers and Printers</t>
  </si>
  <si>
    <t>Fuel , Oil &amp; Lubricants</t>
  </si>
  <si>
    <t>Refined Fuels and Lubricants for Transport</t>
  </si>
  <si>
    <t>Refined Fuels and Lubricants - Other</t>
  </si>
  <si>
    <t>Other Fuels (wood, charcoal, cooking gas etc.)</t>
  </si>
  <si>
    <t>Other Operating Expenses</t>
  </si>
  <si>
    <t>Contracted Guards and Cleaning Services</t>
  </si>
  <si>
    <t>Contracted Professional Services - e.g. Strategic Plan</t>
  </si>
  <si>
    <t>ICT Hubs</t>
  </si>
  <si>
    <t>Routine Maintenance - Vehicles and Other  Transport Equipment</t>
  </si>
  <si>
    <t>Maintenance Expenses - Motor Vehicles</t>
  </si>
  <si>
    <t>Routine Maintenance - Other Assets</t>
  </si>
  <si>
    <t>Maintenance of Office Furniture and Equipment</t>
  </si>
  <si>
    <t>TOTAL</t>
  </si>
  <si>
    <t>Records Officer</t>
  </si>
  <si>
    <t>GIS Assistant</t>
  </si>
  <si>
    <t>Interns</t>
  </si>
  <si>
    <t>Training Expenses</t>
  </si>
  <si>
    <t>Publishing and printing services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</si>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</sst>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8" fillId="0" borderId="1" xfId="0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/>
    </xf>
    <xf numFmtId="3" fontId="8" fillId="0" borderId="1" xfId="0" applyNumberFormat="1" applyFont="1" applyFill="1" applyBorder="1"/>
    <xf numFmtId="43" fontId="8" fillId="0" borderId="1" xfId="1" applyFont="1" applyFill="1" applyBorder="1"/>
    <xf numFmtId="0" fontId="0" fillId="0" borderId="0" xfId="0" applyFill="1"/>
    <xf numFmtId="164" fontId="4" fillId="0" borderId="1" xfId="1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3" fontId="9" fillId="0" borderId="1" xfId="0" applyNumberFormat="1" applyFont="1" applyFill="1" applyBorder="1"/>
    <xf numFmtId="43" fontId="9" fillId="0" borderId="1" xfId="1" applyFont="1" applyFill="1" applyBorder="1"/>
    <xf numFmtId="3" fontId="0" fillId="0" borderId="0" xfId="0" applyNumberFormat="1" applyFill="1"/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3" fontId="7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1" xfId="1" applyNumberFormat="1" applyFont="1" applyFill="1" applyBorder="1"/>
    <xf numFmtId="0" fontId="2" fillId="0" borderId="1" xfId="0" applyFont="1" applyFill="1" applyBorder="1" applyAlignment="1">
      <alignment horizontal="left"/>
    </xf>
    <xf numFmtId="164" fontId="8" fillId="0" borderId="1" xfId="1" applyNumberFormat="1" applyFont="1" applyFill="1" applyBorder="1"/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/>
    <xf numFmtId="43" fontId="8" fillId="0" borderId="0" xfId="1" applyFont="1" applyFill="1"/>
    <xf numFmtId="0" fontId="6" fillId="0" borderId="5" xfId="1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43" fontId="9" fillId="0" borderId="1" xfId="1" applyFont="1" applyFill="1" applyBorder="1" applyAlignment="1">
      <alignment horizontal="left" wrapText="1"/>
    </xf>
    <xf numFmtId="3" fontId="10" fillId="0" borderId="1" xfId="0" applyNumberFormat="1" applyFont="1" applyFill="1" applyBorder="1"/>
    <xf numFmtId="164" fontId="6" fillId="0" borderId="1" xfId="1" applyNumberFormat="1" applyFont="1" applyFill="1" applyBorder="1" applyAlignment="1">
      <alignment horizontal="left" vertical="center" indent="4"/>
    </xf>
    <xf numFmtId="0" fontId="5" fillId="0" borderId="1" xfId="0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7" fillId="0" borderId="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vertical="center" wrapText="1"/>
    </xf>
    <xf numFmtId="43" fontId="0" fillId="2" borderId="0" xfId="1" applyFont="1" applyFill="1"/>
    <xf numFmtId="0" fontId="0" fillId="2" borderId="0" xfId="0" applyFill="1"/>
    <xf numFmtId="0" fontId="5" fillId="2" borderId="1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7" fillId="2" borderId="1" xfId="1" applyNumberFormat="1" applyFont="1" applyFill="1" applyBorder="1"/>
    <xf numFmtId="0" fontId="3" fillId="2" borderId="4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left"/>
    </xf>
    <xf numFmtId="43" fontId="4" fillId="2" borderId="1" xfId="1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center"/>
    </xf>
    <xf numFmtId="0" fontId="7" fillId="2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/>
    <xf numFmtId="0" fontId="7" fillId="2" borderId="3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wrapText="1"/>
    </xf>
    <xf numFmtId="43" fontId="4" fillId="2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right" vertical="center" wrapText="1"/>
    </xf>
    <xf numFmtId="0" fontId="2" fillId="2" borderId="0" xfId="0" applyFont="1" applyFill="1"/>
    <xf numFmtId="43" fontId="2" fillId="2" borderId="0" xfId="0" applyNumberFormat="1" applyFont="1" applyFill="1"/>
    <xf numFmtId="164" fontId="4" fillId="2" borderId="1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0"/>
  <sheetViews>
    <sheetView tabSelected="1" workbookViewId="0">
      <selection activeCell="G90" sqref="G90"/>
    </sheetView>
  </sheetViews>
  <sheetFormatPr defaultRowHeight="15.75" x14ac:dyDescent="0.25"/>
  <cols>
    <col min="1" max="1" width="11.140625" style="27" customWidth="1"/>
    <col min="2" max="2" width="74.7109375" style="28" customWidth="1"/>
    <col min="3" max="3" width="9.7109375" style="28" customWidth="1"/>
    <col min="4" max="4" width="9.140625" style="27"/>
    <col min="5" max="5" width="8.28515625" style="29" customWidth="1"/>
    <col min="6" max="6" width="12.7109375" style="29" customWidth="1"/>
    <col min="7" max="7" width="15.42578125" style="30" customWidth="1"/>
    <col min="8" max="16384" width="9.140625" style="6"/>
  </cols>
  <sheetData>
    <row r="3" spans="1:8" x14ac:dyDescent="0.25">
      <c r="B3" s="31" t="s">
        <v>19</v>
      </c>
    </row>
    <row r="4" spans="1:8" ht="29.25" x14ac:dyDescent="0.25">
      <c r="A4" s="10" t="s">
        <v>20</v>
      </c>
      <c r="B4" s="10" t="s">
        <v>21</v>
      </c>
      <c r="C4" s="3" t="s">
        <v>22</v>
      </c>
      <c r="D4" s="10" t="s">
        <v>23</v>
      </c>
      <c r="E4" s="10" t="s">
        <v>24</v>
      </c>
      <c r="F4" s="32" t="s">
        <v>25</v>
      </c>
      <c r="G4" s="33" t="s">
        <v>26</v>
      </c>
    </row>
    <row r="5" spans="1:8" x14ac:dyDescent="0.25">
      <c r="A5" s="1"/>
      <c r="B5" s="2" t="s">
        <v>2</v>
      </c>
      <c r="C5" s="8"/>
      <c r="D5" s="1"/>
      <c r="E5" s="15"/>
      <c r="F5" s="15"/>
      <c r="G5" s="5"/>
    </row>
    <row r="6" spans="1:8" x14ac:dyDescent="0.25">
      <c r="A6" s="1"/>
      <c r="B6" s="7" t="s">
        <v>27</v>
      </c>
      <c r="C6" s="8"/>
      <c r="D6" s="1">
        <v>1</v>
      </c>
      <c r="E6" s="4">
        <v>23780</v>
      </c>
      <c r="F6" s="4">
        <f>D6*E6</f>
        <v>23780</v>
      </c>
      <c r="G6" s="5">
        <f>F6*12</f>
        <v>285360</v>
      </c>
    </row>
    <row r="7" spans="1:8" x14ac:dyDescent="0.25">
      <c r="A7" s="1"/>
      <c r="B7" s="7" t="s">
        <v>28</v>
      </c>
      <c r="C7" s="8"/>
      <c r="D7" s="1">
        <v>1</v>
      </c>
      <c r="E7" s="4">
        <v>29190</v>
      </c>
      <c r="F7" s="4">
        <f t="shared" ref="F7:F10" si="0">D7*E7</f>
        <v>29190</v>
      </c>
      <c r="G7" s="5">
        <f t="shared" ref="G7:G14" si="1">F7*12</f>
        <v>350280</v>
      </c>
    </row>
    <row r="8" spans="1:8" x14ac:dyDescent="0.25">
      <c r="A8" s="1"/>
      <c r="B8" s="7" t="s">
        <v>29</v>
      </c>
      <c r="C8" s="8"/>
      <c r="D8" s="1">
        <v>1</v>
      </c>
      <c r="E8" s="4">
        <v>23780</v>
      </c>
      <c r="F8" s="4">
        <f t="shared" si="0"/>
        <v>23780</v>
      </c>
      <c r="G8" s="5">
        <f t="shared" si="1"/>
        <v>285360</v>
      </c>
    </row>
    <row r="9" spans="1:8" x14ac:dyDescent="0.25">
      <c r="A9" s="1"/>
      <c r="B9" s="7" t="s">
        <v>30</v>
      </c>
      <c r="C9" s="8"/>
      <c r="D9" s="1">
        <v>1</v>
      </c>
      <c r="E9" s="4">
        <v>16890</v>
      </c>
      <c r="F9" s="4">
        <f t="shared" si="0"/>
        <v>16890</v>
      </c>
      <c r="G9" s="5">
        <f t="shared" si="1"/>
        <v>202680</v>
      </c>
    </row>
    <row r="10" spans="1:8" x14ac:dyDescent="0.25">
      <c r="A10" s="1"/>
      <c r="B10" s="7" t="s">
        <v>81</v>
      </c>
      <c r="C10" s="8"/>
      <c r="D10" s="1">
        <v>1</v>
      </c>
      <c r="E10" s="4">
        <v>16890</v>
      </c>
      <c r="F10" s="4">
        <f t="shared" si="0"/>
        <v>16890</v>
      </c>
      <c r="G10" s="5">
        <f t="shared" si="1"/>
        <v>202680</v>
      </c>
    </row>
    <row r="11" spans="1:8" x14ac:dyDescent="0.25">
      <c r="A11" s="1"/>
      <c r="B11" s="7" t="s">
        <v>31</v>
      </c>
      <c r="C11" s="16"/>
      <c r="D11" s="17">
        <v>1</v>
      </c>
      <c r="E11" s="4">
        <v>14610</v>
      </c>
      <c r="F11" s="4">
        <f>D11*E11</f>
        <v>14610</v>
      </c>
      <c r="G11" s="5">
        <f t="shared" si="1"/>
        <v>175320</v>
      </c>
    </row>
    <row r="12" spans="1:8" x14ac:dyDescent="0.25">
      <c r="A12" s="1"/>
      <c r="B12" s="7" t="s">
        <v>32</v>
      </c>
      <c r="C12" s="16"/>
      <c r="D12" s="17">
        <v>1</v>
      </c>
      <c r="E12" s="4">
        <v>13530</v>
      </c>
      <c r="F12" s="4">
        <f>D12*E12</f>
        <v>13530</v>
      </c>
      <c r="G12" s="5">
        <f t="shared" si="1"/>
        <v>162360</v>
      </c>
    </row>
    <row r="13" spans="1:8" x14ac:dyDescent="0.25">
      <c r="A13" s="1"/>
      <c r="B13" s="7" t="s">
        <v>33</v>
      </c>
      <c r="C13" s="16"/>
      <c r="D13" s="17">
        <v>2</v>
      </c>
      <c r="E13" s="34">
        <v>13530</v>
      </c>
      <c r="F13" s="4">
        <f t="shared" ref="F13:F14" si="2">D13*E13</f>
        <v>27060</v>
      </c>
      <c r="G13" s="5">
        <f t="shared" si="1"/>
        <v>324720</v>
      </c>
    </row>
    <row r="14" spans="1:8" x14ac:dyDescent="0.25">
      <c r="A14" s="1"/>
      <c r="B14" s="7" t="s">
        <v>82</v>
      </c>
      <c r="C14" s="16"/>
      <c r="D14" s="17">
        <v>1</v>
      </c>
      <c r="E14" s="34">
        <v>29190</v>
      </c>
      <c r="F14" s="4">
        <f t="shared" si="2"/>
        <v>29190</v>
      </c>
      <c r="G14" s="5">
        <f t="shared" si="1"/>
        <v>350280</v>
      </c>
    </row>
    <row r="15" spans="1:8" ht="15.75" customHeight="1" x14ac:dyDescent="0.25">
      <c r="A15" s="9" t="s">
        <v>35</v>
      </c>
      <c r="B15" s="9"/>
      <c r="C15" s="9"/>
      <c r="D15" s="10">
        <f>SUM(D6:D14)</f>
        <v>10</v>
      </c>
      <c r="E15" s="9"/>
      <c r="F15" s="9"/>
      <c r="G15" s="12">
        <f>SUM(G6:G14)</f>
        <v>2339040</v>
      </c>
      <c r="H15" s="13"/>
    </row>
    <row r="16" spans="1:8" x14ac:dyDescent="0.25">
      <c r="A16" s="1"/>
      <c r="B16" s="2" t="s">
        <v>36</v>
      </c>
      <c r="C16" s="3"/>
      <c r="D16" s="1"/>
      <c r="E16" s="4"/>
      <c r="F16" s="4"/>
      <c r="G16" s="5"/>
    </row>
    <row r="17" spans="1:8" x14ac:dyDescent="0.25">
      <c r="A17" s="1"/>
      <c r="B17" s="7" t="s">
        <v>34</v>
      </c>
      <c r="C17" s="8"/>
      <c r="D17" s="1">
        <v>1</v>
      </c>
      <c r="E17" s="4">
        <v>12000</v>
      </c>
      <c r="F17" s="4">
        <f t="shared" ref="F17:F18" si="3">D17*E17</f>
        <v>12000</v>
      </c>
      <c r="G17" s="5">
        <f t="shared" ref="G17:G18" si="4">F17*12</f>
        <v>144000</v>
      </c>
    </row>
    <row r="18" spans="1:8" x14ac:dyDescent="0.25">
      <c r="A18" s="1"/>
      <c r="B18" s="7" t="s">
        <v>83</v>
      </c>
      <c r="C18" s="8"/>
      <c r="D18" s="1">
        <v>1</v>
      </c>
      <c r="E18" s="4">
        <v>5000</v>
      </c>
      <c r="F18" s="4">
        <f t="shared" si="3"/>
        <v>5000</v>
      </c>
      <c r="G18" s="5">
        <f t="shared" si="4"/>
        <v>60000</v>
      </c>
    </row>
    <row r="19" spans="1:8" x14ac:dyDescent="0.25">
      <c r="A19" s="9" t="s">
        <v>35</v>
      </c>
      <c r="B19" s="2"/>
      <c r="C19" s="3"/>
      <c r="D19" s="10"/>
      <c r="E19" s="11"/>
      <c r="F19" s="11"/>
      <c r="G19" s="12">
        <f>SUM(G17:G18)</f>
        <v>204000</v>
      </c>
    </row>
    <row r="20" spans="1:8" x14ac:dyDescent="0.25">
      <c r="A20" s="1"/>
      <c r="B20" s="14" t="s">
        <v>37</v>
      </c>
      <c r="C20" s="8"/>
      <c r="D20" s="1"/>
      <c r="E20" s="15"/>
      <c r="F20" s="4"/>
      <c r="G20" s="5"/>
    </row>
    <row r="21" spans="1:8" x14ac:dyDescent="0.25">
      <c r="A21" s="1"/>
      <c r="B21" s="7" t="s">
        <v>27</v>
      </c>
      <c r="C21" s="8"/>
      <c r="D21" s="1">
        <v>1</v>
      </c>
      <c r="E21" s="4">
        <f>0.31*E6</f>
        <v>7371.8</v>
      </c>
      <c r="F21" s="4">
        <f>D21*E21</f>
        <v>7371.8</v>
      </c>
      <c r="G21" s="5">
        <f>F21*12</f>
        <v>88461.6</v>
      </c>
    </row>
    <row r="22" spans="1:8" x14ac:dyDescent="0.25">
      <c r="A22" s="1"/>
      <c r="B22" s="7" t="s">
        <v>28</v>
      </c>
      <c r="C22" s="8"/>
      <c r="D22" s="1">
        <v>1</v>
      </c>
      <c r="E22" s="4">
        <f t="shared" ref="E22:E29" si="5">0.31*E7</f>
        <v>9048.9</v>
      </c>
      <c r="F22" s="4">
        <f t="shared" ref="F22:F25" si="6">D22*E22</f>
        <v>9048.9</v>
      </c>
      <c r="G22" s="5">
        <f t="shared" ref="G22:G25" si="7">F22*12</f>
        <v>108586.79999999999</v>
      </c>
    </row>
    <row r="23" spans="1:8" x14ac:dyDescent="0.25">
      <c r="A23" s="1"/>
      <c r="B23" s="7" t="s">
        <v>29</v>
      </c>
      <c r="C23" s="8"/>
      <c r="D23" s="1">
        <v>1</v>
      </c>
      <c r="E23" s="4">
        <f>0.31*E8</f>
        <v>7371.8</v>
      </c>
      <c r="F23" s="4">
        <f t="shared" si="6"/>
        <v>7371.8</v>
      </c>
      <c r="G23" s="5">
        <f t="shared" si="7"/>
        <v>88461.6</v>
      </c>
    </row>
    <row r="24" spans="1:8" x14ac:dyDescent="0.25">
      <c r="A24" s="1"/>
      <c r="B24" s="7" t="s">
        <v>30</v>
      </c>
      <c r="C24" s="8"/>
      <c r="D24" s="1">
        <v>1</v>
      </c>
      <c r="E24" s="4">
        <f>0.31*E9</f>
        <v>5235.8999999999996</v>
      </c>
      <c r="F24" s="4">
        <f t="shared" si="6"/>
        <v>5235.8999999999996</v>
      </c>
      <c r="G24" s="5">
        <f t="shared" si="7"/>
        <v>62830.799999999996</v>
      </c>
    </row>
    <row r="25" spans="1:8" x14ac:dyDescent="0.25">
      <c r="A25" s="1"/>
      <c r="B25" s="7" t="s">
        <v>81</v>
      </c>
      <c r="C25" s="8"/>
      <c r="D25" s="1">
        <v>1</v>
      </c>
      <c r="E25" s="4">
        <f t="shared" si="5"/>
        <v>5235.8999999999996</v>
      </c>
      <c r="F25" s="4">
        <f t="shared" si="6"/>
        <v>5235.8999999999996</v>
      </c>
      <c r="G25" s="5">
        <f t="shared" si="7"/>
        <v>62830.799999999996</v>
      </c>
    </row>
    <row r="26" spans="1:8" x14ac:dyDescent="0.25">
      <c r="A26" s="1"/>
      <c r="B26" s="7" t="s">
        <v>31</v>
      </c>
      <c r="C26" s="16"/>
      <c r="D26" s="17">
        <v>1</v>
      </c>
      <c r="E26" s="4">
        <f t="shared" si="5"/>
        <v>4529.1000000000004</v>
      </c>
      <c r="F26" s="4">
        <f>D26*E26</f>
        <v>4529.1000000000004</v>
      </c>
      <c r="G26" s="5">
        <f>F26*12</f>
        <v>54349.200000000004</v>
      </c>
    </row>
    <row r="27" spans="1:8" x14ac:dyDescent="0.25">
      <c r="A27" s="1"/>
      <c r="B27" s="7" t="s">
        <v>32</v>
      </c>
      <c r="C27" s="16"/>
      <c r="D27" s="17">
        <v>1</v>
      </c>
      <c r="E27" s="4">
        <f t="shared" si="5"/>
        <v>4194.3</v>
      </c>
      <c r="F27" s="4">
        <f>D27*E27</f>
        <v>4194.3</v>
      </c>
      <c r="G27" s="5">
        <f>F27*12</f>
        <v>50331.600000000006</v>
      </c>
    </row>
    <row r="28" spans="1:8" x14ac:dyDescent="0.25">
      <c r="A28" s="1"/>
      <c r="B28" s="7" t="s">
        <v>33</v>
      </c>
      <c r="C28" s="16"/>
      <c r="D28" s="17">
        <v>2</v>
      </c>
      <c r="E28" s="4">
        <f t="shared" si="5"/>
        <v>4194.3</v>
      </c>
      <c r="F28" s="4">
        <f t="shared" ref="F28:F29" si="8">D28*E28</f>
        <v>8388.6</v>
      </c>
      <c r="G28" s="5">
        <f t="shared" ref="G28:G29" si="9">F28*12</f>
        <v>100663.20000000001</v>
      </c>
    </row>
    <row r="29" spans="1:8" x14ac:dyDescent="0.25">
      <c r="A29" s="1"/>
      <c r="B29" s="7" t="s">
        <v>82</v>
      </c>
      <c r="C29" s="16"/>
      <c r="D29" s="17">
        <v>1</v>
      </c>
      <c r="E29" s="4">
        <f t="shared" si="5"/>
        <v>9048.9</v>
      </c>
      <c r="F29" s="4">
        <f t="shared" si="8"/>
        <v>9048.9</v>
      </c>
      <c r="G29" s="5">
        <f t="shared" si="9"/>
        <v>108586.79999999999</v>
      </c>
      <c r="H29" s="13"/>
    </row>
    <row r="30" spans="1:8" x14ac:dyDescent="0.25">
      <c r="A30" s="9" t="s">
        <v>35</v>
      </c>
      <c r="B30" s="14"/>
      <c r="C30" s="3"/>
      <c r="D30" s="10"/>
      <c r="E30" s="9"/>
      <c r="F30" s="11"/>
      <c r="G30" s="12">
        <f>SUM(G21:G29)</f>
        <v>725102.40000000014</v>
      </c>
    </row>
    <row r="31" spans="1:8" x14ac:dyDescent="0.25">
      <c r="A31" s="1"/>
      <c r="B31" s="2" t="s">
        <v>38</v>
      </c>
      <c r="C31" s="8"/>
      <c r="D31" s="1"/>
      <c r="E31" s="15"/>
      <c r="F31" s="4"/>
      <c r="G31" s="5"/>
    </row>
    <row r="32" spans="1:8" x14ac:dyDescent="0.25">
      <c r="A32" s="1"/>
      <c r="B32" s="7" t="s">
        <v>27</v>
      </c>
      <c r="C32" s="8"/>
      <c r="D32" s="1">
        <v>1</v>
      </c>
      <c r="E32" s="4">
        <v>1080</v>
      </c>
      <c r="F32" s="4">
        <f>D32*E32</f>
        <v>1080</v>
      </c>
      <c r="G32" s="5">
        <f>F32*12</f>
        <v>12960</v>
      </c>
    </row>
    <row r="33" spans="1:7" x14ac:dyDescent="0.25">
      <c r="A33" s="1"/>
      <c r="B33" s="7" t="s">
        <v>28</v>
      </c>
      <c r="C33" s="8"/>
      <c r="D33" s="1">
        <v>1</v>
      </c>
      <c r="E33" s="4">
        <v>1080</v>
      </c>
      <c r="F33" s="4">
        <f t="shared" ref="F33:F36" si="10">D33*E33</f>
        <v>1080</v>
      </c>
      <c r="G33" s="5">
        <f t="shared" ref="G33:G36" si="11">F33*12</f>
        <v>12960</v>
      </c>
    </row>
    <row r="34" spans="1:7" x14ac:dyDescent="0.25">
      <c r="A34" s="1"/>
      <c r="B34" s="7" t="s">
        <v>29</v>
      </c>
      <c r="C34" s="8"/>
      <c r="D34" s="1">
        <v>1</v>
      </c>
      <c r="E34" s="4">
        <v>1080</v>
      </c>
      <c r="F34" s="4">
        <f t="shared" si="10"/>
        <v>1080</v>
      </c>
      <c r="G34" s="5">
        <f t="shared" si="11"/>
        <v>12960</v>
      </c>
    </row>
    <row r="35" spans="1:7" x14ac:dyDescent="0.25">
      <c r="A35" s="1"/>
      <c r="B35" s="7" t="s">
        <v>30</v>
      </c>
      <c r="C35" s="8"/>
      <c r="D35" s="1">
        <v>1</v>
      </c>
      <c r="E35" s="4">
        <v>1013</v>
      </c>
      <c r="F35" s="4">
        <f t="shared" si="10"/>
        <v>1013</v>
      </c>
      <c r="G35" s="5">
        <f t="shared" si="11"/>
        <v>12156</v>
      </c>
    </row>
    <row r="36" spans="1:7" x14ac:dyDescent="0.25">
      <c r="A36" s="1"/>
      <c r="B36" s="7" t="s">
        <v>81</v>
      </c>
      <c r="C36" s="8"/>
      <c r="D36" s="1">
        <v>1</v>
      </c>
      <c r="E36" s="4">
        <v>1013</v>
      </c>
      <c r="F36" s="4">
        <f t="shared" si="10"/>
        <v>1013</v>
      </c>
      <c r="G36" s="5">
        <f t="shared" si="11"/>
        <v>12156</v>
      </c>
    </row>
    <row r="37" spans="1:7" x14ac:dyDescent="0.25">
      <c r="A37" s="1"/>
      <c r="B37" s="7" t="s">
        <v>31</v>
      </c>
      <c r="C37" s="16"/>
      <c r="D37" s="17">
        <v>1</v>
      </c>
      <c r="E37" s="4">
        <v>877</v>
      </c>
      <c r="F37" s="4">
        <f>D37*E37</f>
        <v>877</v>
      </c>
      <c r="G37" s="5">
        <f>F37*12</f>
        <v>10524</v>
      </c>
    </row>
    <row r="38" spans="1:7" x14ac:dyDescent="0.25">
      <c r="A38" s="1"/>
      <c r="B38" s="7" t="s">
        <v>32</v>
      </c>
      <c r="C38" s="16"/>
      <c r="D38" s="17">
        <v>1</v>
      </c>
      <c r="E38" s="4">
        <v>812</v>
      </c>
      <c r="F38" s="4">
        <f>D38*E38</f>
        <v>812</v>
      </c>
      <c r="G38" s="5">
        <f>F38*12</f>
        <v>9744</v>
      </c>
    </row>
    <row r="39" spans="1:7" x14ac:dyDescent="0.25">
      <c r="A39" s="1"/>
      <c r="B39" s="7" t="s">
        <v>33</v>
      </c>
      <c r="C39" s="16"/>
      <c r="D39" s="17">
        <v>2</v>
      </c>
      <c r="E39" s="4">
        <v>812</v>
      </c>
      <c r="F39" s="4">
        <f t="shared" ref="F39:F40" si="12">D39*E39</f>
        <v>1624</v>
      </c>
      <c r="G39" s="5">
        <f t="shared" ref="G39:G40" si="13">F39*12</f>
        <v>19488</v>
      </c>
    </row>
    <row r="40" spans="1:7" x14ac:dyDescent="0.25">
      <c r="A40" s="1"/>
      <c r="B40" s="7" t="s">
        <v>82</v>
      </c>
      <c r="C40" s="16"/>
      <c r="D40" s="17">
        <v>1</v>
      </c>
      <c r="E40" s="4">
        <v>1080</v>
      </c>
      <c r="F40" s="4">
        <f t="shared" si="12"/>
        <v>1080</v>
      </c>
      <c r="G40" s="5">
        <f t="shared" si="13"/>
        <v>12960</v>
      </c>
    </row>
    <row r="41" spans="1:7" x14ac:dyDescent="0.25">
      <c r="A41" s="9" t="s">
        <v>35</v>
      </c>
      <c r="B41" s="2"/>
      <c r="C41" s="8"/>
      <c r="D41" s="1"/>
      <c r="E41" s="15"/>
      <c r="F41" s="4"/>
      <c r="G41" s="12">
        <f>SUM(G32:G40)</f>
        <v>115908</v>
      </c>
    </row>
    <row r="42" spans="1:7" x14ac:dyDescent="0.25">
      <c r="A42" s="1"/>
      <c r="B42" s="35" t="s">
        <v>39</v>
      </c>
      <c r="C42" s="8"/>
      <c r="D42" s="1"/>
      <c r="E42" s="15"/>
      <c r="F42" s="15"/>
      <c r="G42" s="5"/>
    </row>
    <row r="43" spans="1:7" x14ac:dyDescent="0.25">
      <c r="A43" s="1"/>
      <c r="B43" s="23" t="s">
        <v>40</v>
      </c>
      <c r="C43" s="8"/>
      <c r="D43" s="1"/>
      <c r="E43" s="15"/>
      <c r="F43" s="15"/>
      <c r="G43" s="5"/>
    </row>
    <row r="44" spans="1:7" x14ac:dyDescent="0.25">
      <c r="A44" s="18">
        <v>2110101</v>
      </c>
      <c r="B44" s="21" t="s">
        <v>0</v>
      </c>
      <c r="C44" s="8"/>
      <c r="D44" s="1"/>
      <c r="E44" s="15"/>
      <c r="F44" s="15"/>
      <c r="G44" s="5">
        <v>100000</v>
      </c>
    </row>
    <row r="45" spans="1:7" x14ac:dyDescent="0.25">
      <c r="A45" s="18">
        <v>2210102</v>
      </c>
      <c r="B45" s="21" t="s">
        <v>41</v>
      </c>
      <c r="C45" s="8"/>
      <c r="D45" s="1"/>
      <c r="E45" s="15"/>
      <c r="F45" s="15"/>
      <c r="G45" s="5">
        <v>70000</v>
      </c>
    </row>
    <row r="46" spans="1:7" x14ac:dyDescent="0.25">
      <c r="A46" s="18">
        <v>2210103</v>
      </c>
      <c r="B46" s="21" t="s">
        <v>42</v>
      </c>
      <c r="C46" s="8"/>
      <c r="D46" s="1"/>
      <c r="E46" s="15"/>
      <c r="F46" s="15"/>
      <c r="G46" s="5">
        <v>0</v>
      </c>
    </row>
    <row r="47" spans="1:7" x14ac:dyDescent="0.25">
      <c r="A47" s="1"/>
      <c r="B47" s="23" t="s">
        <v>43</v>
      </c>
      <c r="C47" s="8"/>
      <c r="D47" s="1"/>
      <c r="E47" s="15"/>
      <c r="F47" s="15"/>
      <c r="G47" s="5"/>
    </row>
    <row r="48" spans="1:7" x14ac:dyDescent="0.25">
      <c r="A48" s="18">
        <v>2210201</v>
      </c>
      <c r="B48" s="19" t="s">
        <v>44</v>
      </c>
      <c r="C48" s="8" t="s">
        <v>49</v>
      </c>
      <c r="D48" s="1">
        <v>6</v>
      </c>
      <c r="E48" s="20">
        <v>27000</v>
      </c>
      <c r="F48" s="20">
        <v>27000</v>
      </c>
      <c r="G48" s="5">
        <f>+F48*12</f>
        <v>324000</v>
      </c>
    </row>
    <row r="49" spans="1:7" x14ac:dyDescent="0.25">
      <c r="A49" s="18">
        <v>2210202</v>
      </c>
      <c r="B49" s="19" t="s">
        <v>45</v>
      </c>
      <c r="C49" s="8"/>
      <c r="D49" s="1"/>
      <c r="E49" s="20">
        <v>5000</v>
      </c>
      <c r="F49" s="20">
        <v>5000</v>
      </c>
      <c r="G49" s="5">
        <f t="shared" ref="G49" si="14">+F49*12</f>
        <v>60000</v>
      </c>
    </row>
    <row r="50" spans="1:7" x14ac:dyDescent="0.25">
      <c r="A50" s="18">
        <v>2210203</v>
      </c>
      <c r="B50" s="19" t="s">
        <v>46</v>
      </c>
      <c r="C50" s="8"/>
      <c r="D50" s="1"/>
      <c r="E50" s="20"/>
      <c r="F50" s="20">
        <f>+E50</f>
        <v>0</v>
      </c>
      <c r="G50" s="5">
        <v>80000</v>
      </c>
    </row>
    <row r="51" spans="1:7" x14ac:dyDescent="0.25">
      <c r="A51" s="1"/>
      <c r="B51" s="23" t="s">
        <v>47</v>
      </c>
      <c r="C51" s="8"/>
      <c r="D51" s="1"/>
      <c r="E51" s="15"/>
      <c r="F51" s="15"/>
      <c r="G51" s="5"/>
    </row>
    <row r="52" spans="1:7" x14ac:dyDescent="0.25">
      <c r="A52" s="18">
        <v>2210301</v>
      </c>
      <c r="B52" s="19" t="s">
        <v>48</v>
      </c>
      <c r="C52" s="8" t="s">
        <v>49</v>
      </c>
      <c r="D52" s="1">
        <v>10</v>
      </c>
      <c r="E52" s="4">
        <v>3500</v>
      </c>
      <c r="F52" s="4">
        <f>D52*E52</f>
        <v>35000</v>
      </c>
      <c r="G52" s="5">
        <f>F52*5</f>
        <v>175000</v>
      </c>
    </row>
    <row r="53" spans="1:7" x14ac:dyDescent="0.25">
      <c r="A53" s="18">
        <v>2210302</v>
      </c>
      <c r="B53" s="19" t="s">
        <v>50</v>
      </c>
      <c r="C53" s="8" t="s">
        <v>49</v>
      </c>
      <c r="D53" s="1"/>
      <c r="E53" s="4"/>
      <c r="F53" s="15"/>
      <c r="G53" s="5"/>
    </row>
    <row r="54" spans="1:7" x14ac:dyDescent="0.25">
      <c r="A54" s="18">
        <v>2210303</v>
      </c>
      <c r="B54" s="19" t="s">
        <v>51</v>
      </c>
      <c r="C54" s="8" t="s">
        <v>49</v>
      </c>
      <c r="D54" s="1"/>
      <c r="E54" s="4"/>
      <c r="F54" s="4"/>
      <c r="G54" s="5">
        <v>200000</v>
      </c>
    </row>
    <row r="55" spans="1:7" x14ac:dyDescent="0.25">
      <c r="A55" s="1"/>
      <c r="B55" s="23" t="s">
        <v>52</v>
      </c>
      <c r="C55" s="8"/>
      <c r="D55" s="1"/>
      <c r="E55" s="15"/>
      <c r="F55" s="15"/>
      <c r="G55" s="5"/>
    </row>
    <row r="56" spans="1:7" x14ac:dyDescent="0.25">
      <c r="A56" s="18">
        <v>2210502</v>
      </c>
      <c r="B56" s="19" t="s">
        <v>4</v>
      </c>
      <c r="C56" s="8"/>
      <c r="D56" s="1"/>
      <c r="E56" s="15"/>
      <c r="F56" s="15"/>
      <c r="G56" s="5">
        <v>210000</v>
      </c>
    </row>
    <row r="57" spans="1:7" x14ac:dyDescent="0.25">
      <c r="A57" s="18">
        <v>2210503</v>
      </c>
      <c r="B57" s="19" t="s">
        <v>6</v>
      </c>
      <c r="C57" s="8"/>
      <c r="D57" s="1"/>
      <c r="E57" s="15"/>
      <c r="F57" s="15"/>
      <c r="G57" s="5">
        <v>34560</v>
      </c>
    </row>
    <row r="58" spans="1:7" x14ac:dyDescent="0.25">
      <c r="A58" s="18">
        <v>2210504</v>
      </c>
      <c r="B58" s="19" t="s">
        <v>53</v>
      </c>
      <c r="C58" s="8"/>
      <c r="D58" s="1"/>
      <c r="E58" s="15"/>
      <c r="F58" s="15"/>
      <c r="G58" s="5"/>
    </row>
    <row r="59" spans="1:7" x14ac:dyDescent="0.25">
      <c r="A59" s="1"/>
      <c r="B59" s="23" t="s">
        <v>54</v>
      </c>
      <c r="C59" s="8"/>
      <c r="D59" s="1"/>
      <c r="E59" s="15"/>
      <c r="F59" s="15"/>
      <c r="G59" s="5"/>
    </row>
    <row r="60" spans="1:7" x14ac:dyDescent="0.25">
      <c r="A60" s="18">
        <v>2210801</v>
      </c>
      <c r="B60" s="19" t="s">
        <v>55</v>
      </c>
      <c r="C60" s="8"/>
      <c r="D60" s="1"/>
      <c r="E60" s="15"/>
      <c r="F60" s="15"/>
      <c r="G60" s="5">
        <v>220000</v>
      </c>
    </row>
    <row r="61" spans="1:7" x14ac:dyDescent="0.25">
      <c r="A61" s="9" t="s">
        <v>35</v>
      </c>
      <c r="B61" s="19"/>
      <c r="C61" s="8"/>
      <c r="D61" s="1"/>
      <c r="E61" s="15"/>
      <c r="F61" s="15"/>
      <c r="G61" s="12">
        <f>SUM(G44:G60)</f>
        <v>1473560</v>
      </c>
    </row>
    <row r="62" spans="1:7" x14ac:dyDescent="0.25">
      <c r="A62" s="1"/>
      <c r="B62" s="36" t="s">
        <v>56</v>
      </c>
      <c r="C62" s="8"/>
      <c r="D62" s="1"/>
      <c r="E62" s="15"/>
      <c r="F62" s="15"/>
      <c r="G62" s="5"/>
    </row>
    <row r="63" spans="1:7" x14ac:dyDescent="0.25">
      <c r="A63" s="43">
        <v>2210802</v>
      </c>
      <c r="B63" s="41" t="s">
        <v>57</v>
      </c>
      <c r="C63" s="8" t="s">
        <v>58</v>
      </c>
      <c r="D63" s="1">
        <v>9</v>
      </c>
      <c r="E63" s="4">
        <v>3000</v>
      </c>
      <c r="F63" s="4">
        <f>D63*E63</f>
        <v>27000</v>
      </c>
      <c r="G63" s="5">
        <f>F63*6</f>
        <v>162000</v>
      </c>
    </row>
    <row r="64" spans="1:7" x14ac:dyDescent="0.25">
      <c r="A64" s="44"/>
      <c r="B64" s="42"/>
      <c r="C64" s="8" t="s">
        <v>59</v>
      </c>
      <c r="D64" s="1">
        <v>1</v>
      </c>
      <c r="E64" s="4">
        <v>4000</v>
      </c>
      <c r="F64" s="4">
        <f>D64*E64</f>
        <v>4000</v>
      </c>
      <c r="G64" s="5">
        <f>F64*6</f>
        <v>24000</v>
      </c>
    </row>
    <row r="65" spans="1:7" x14ac:dyDescent="0.25">
      <c r="A65" s="39">
        <v>2210811</v>
      </c>
      <c r="B65" s="41" t="s">
        <v>60</v>
      </c>
      <c r="C65" s="8" t="s">
        <v>58</v>
      </c>
      <c r="D65" s="1">
        <v>9</v>
      </c>
      <c r="E65" s="4">
        <v>10000</v>
      </c>
      <c r="F65" s="4">
        <f>D65*E65</f>
        <v>90000</v>
      </c>
      <c r="G65" s="5">
        <f>F65*12</f>
        <v>1080000</v>
      </c>
    </row>
    <row r="66" spans="1:7" x14ac:dyDescent="0.25">
      <c r="A66" s="40"/>
      <c r="B66" s="42"/>
      <c r="C66" s="8" t="s">
        <v>59</v>
      </c>
      <c r="D66" s="1">
        <v>1</v>
      </c>
      <c r="E66" s="4">
        <v>14000</v>
      </c>
      <c r="F66" s="4">
        <f>D66*E66</f>
        <v>14000</v>
      </c>
      <c r="G66" s="5">
        <f>F66*12</f>
        <v>168000</v>
      </c>
    </row>
    <row r="67" spans="1:7" x14ac:dyDescent="0.25">
      <c r="A67" s="9" t="s">
        <v>35</v>
      </c>
      <c r="B67" s="38"/>
      <c r="C67" s="8"/>
      <c r="D67" s="1"/>
      <c r="E67" s="4"/>
      <c r="F67" s="4"/>
      <c r="G67" s="12">
        <f>SUM(G63:G66)</f>
        <v>1434000</v>
      </c>
    </row>
    <row r="68" spans="1:7" x14ac:dyDescent="0.25">
      <c r="A68" s="1"/>
      <c r="B68" s="23" t="s">
        <v>61</v>
      </c>
      <c r="C68" s="8"/>
      <c r="D68" s="1"/>
      <c r="E68" s="15"/>
      <c r="F68" s="15"/>
      <c r="G68" s="5"/>
    </row>
    <row r="69" spans="1:7" x14ac:dyDescent="0.25">
      <c r="A69" s="22">
        <v>2210904</v>
      </c>
      <c r="B69" s="19" t="s">
        <v>62</v>
      </c>
      <c r="C69" s="8"/>
      <c r="D69" s="1"/>
      <c r="E69" s="15"/>
      <c r="F69" s="15"/>
      <c r="G69" s="5">
        <v>200000</v>
      </c>
    </row>
    <row r="70" spans="1:7" x14ac:dyDescent="0.25">
      <c r="A70" s="1"/>
      <c r="B70" s="23" t="s">
        <v>63</v>
      </c>
      <c r="C70" s="8"/>
      <c r="D70" s="1"/>
      <c r="E70" s="15"/>
      <c r="F70" s="15"/>
      <c r="G70" s="5"/>
    </row>
    <row r="71" spans="1:7" x14ac:dyDescent="0.25">
      <c r="A71" s="22">
        <v>2211016</v>
      </c>
      <c r="B71" s="19" t="s">
        <v>64</v>
      </c>
      <c r="C71" s="8"/>
      <c r="D71" s="1"/>
      <c r="E71" s="15"/>
      <c r="F71" s="15"/>
      <c r="G71" s="5">
        <v>0</v>
      </c>
    </row>
    <row r="72" spans="1:7" x14ac:dyDescent="0.25">
      <c r="A72" s="1"/>
      <c r="B72" s="23" t="s">
        <v>65</v>
      </c>
      <c r="C72" s="8"/>
      <c r="D72" s="1"/>
      <c r="E72" s="15"/>
      <c r="F72" s="15"/>
      <c r="G72" s="5"/>
    </row>
    <row r="73" spans="1:7" x14ac:dyDescent="0.25">
      <c r="A73" s="22">
        <v>2211101</v>
      </c>
      <c r="B73" s="19" t="s">
        <v>66</v>
      </c>
      <c r="C73" s="8"/>
      <c r="D73" s="1"/>
      <c r="E73" s="15"/>
      <c r="F73" s="15"/>
      <c r="G73" s="5">
        <v>635000</v>
      </c>
    </row>
    <row r="74" spans="1:7" x14ac:dyDescent="0.25">
      <c r="A74" s="22">
        <v>2211102</v>
      </c>
      <c r="B74" s="19" t="s">
        <v>67</v>
      </c>
      <c r="C74" s="8"/>
      <c r="D74" s="1"/>
      <c r="E74" s="15"/>
      <c r="F74" s="15"/>
      <c r="G74" s="5">
        <v>170000</v>
      </c>
    </row>
    <row r="75" spans="1:7" x14ac:dyDescent="0.25">
      <c r="A75" s="22">
        <v>2211103</v>
      </c>
      <c r="B75" s="19" t="s">
        <v>5</v>
      </c>
      <c r="C75" s="8"/>
      <c r="D75" s="1"/>
      <c r="E75" s="15"/>
      <c r="F75" s="15"/>
      <c r="G75" s="5">
        <v>127118.6</v>
      </c>
    </row>
    <row r="76" spans="1:7" x14ac:dyDescent="0.25">
      <c r="A76" s="1"/>
      <c r="B76" s="23" t="s">
        <v>68</v>
      </c>
      <c r="C76" s="8"/>
      <c r="D76" s="1"/>
      <c r="E76" s="15"/>
      <c r="F76" s="15"/>
      <c r="G76" s="5"/>
    </row>
    <row r="77" spans="1:7" x14ac:dyDescent="0.25">
      <c r="A77" s="22">
        <v>2211201</v>
      </c>
      <c r="B77" s="19" t="s">
        <v>69</v>
      </c>
      <c r="C77" s="8"/>
      <c r="D77" s="1"/>
      <c r="E77" s="15"/>
      <c r="F77" s="15"/>
      <c r="G77" s="5">
        <v>100000</v>
      </c>
    </row>
    <row r="78" spans="1:7" x14ac:dyDescent="0.25">
      <c r="A78" s="1"/>
      <c r="B78" s="19" t="s">
        <v>70</v>
      </c>
      <c r="C78" s="8"/>
      <c r="D78" s="1"/>
      <c r="E78" s="15"/>
      <c r="F78" s="15"/>
      <c r="G78" s="5"/>
    </row>
    <row r="79" spans="1:7" x14ac:dyDescent="0.25">
      <c r="A79" s="1"/>
      <c r="B79" s="19" t="s">
        <v>71</v>
      </c>
      <c r="C79" s="8"/>
      <c r="D79" s="1"/>
      <c r="E79" s="15"/>
      <c r="F79" s="15"/>
      <c r="G79" s="5"/>
    </row>
    <row r="80" spans="1:7" x14ac:dyDescent="0.25">
      <c r="A80" s="1"/>
      <c r="B80" s="23" t="s">
        <v>72</v>
      </c>
      <c r="C80" s="8"/>
      <c r="D80" s="1"/>
      <c r="E80" s="15"/>
      <c r="F80" s="15"/>
      <c r="G80" s="5"/>
    </row>
    <row r="81" spans="1:7" x14ac:dyDescent="0.25">
      <c r="A81" s="22">
        <v>2211301</v>
      </c>
      <c r="B81" s="21" t="s">
        <v>8</v>
      </c>
      <c r="C81" s="8"/>
      <c r="D81" s="1"/>
      <c r="E81" s="15"/>
      <c r="F81" s="15"/>
      <c r="G81" s="5">
        <v>55000</v>
      </c>
    </row>
    <row r="82" spans="1:7" x14ac:dyDescent="0.25">
      <c r="A82" s="22">
        <v>2211305</v>
      </c>
      <c r="B82" s="19" t="s">
        <v>73</v>
      </c>
      <c r="C82" s="8"/>
      <c r="D82" s="1"/>
      <c r="E82" s="4"/>
      <c r="F82" s="4"/>
      <c r="G82" s="5"/>
    </row>
    <row r="83" spans="1:7" x14ac:dyDescent="0.25">
      <c r="A83" s="22">
        <v>2211310</v>
      </c>
      <c r="B83" s="24" t="s">
        <v>74</v>
      </c>
      <c r="C83" s="8"/>
      <c r="D83" s="1"/>
      <c r="E83" s="15"/>
      <c r="F83" s="15"/>
      <c r="G83" s="5"/>
    </row>
    <row r="84" spans="1:7" x14ac:dyDescent="0.25">
      <c r="A84" s="25">
        <v>2211311</v>
      </c>
      <c r="B84" s="26" t="s">
        <v>75</v>
      </c>
      <c r="C84" s="8"/>
      <c r="D84" s="1"/>
      <c r="E84" s="15"/>
      <c r="F84" s="15"/>
      <c r="G84" s="5"/>
    </row>
    <row r="85" spans="1:7" x14ac:dyDescent="0.25">
      <c r="A85" s="1"/>
      <c r="B85" s="23" t="s">
        <v>76</v>
      </c>
      <c r="C85" s="8"/>
      <c r="D85" s="1"/>
      <c r="E85" s="15"/>
      <c r="F85" s="15"/>
      <c r="G85" s="5"/>
    </row>
    <row r="86" spans="1:7" x14ac:dyDescent="0.25">
      <c r="A86" s="22">
        <v>2120101</v>
      </c>
      <c r="B86" s="19" t="s">
        <v>77</v>
      </c>
      <c r="C86" s="8"/>
      <c r="D86" s="1"/>
      <c r="E86" s="15"/>
      <c r="F86" s="15"/>
      <c r="G86" s="5">
        <v>180000</v>
      </c>
    </row>
    <row r="87" spans="1:7" x14ac:dyDescent="0.25">
      <c r="A87" s="1"/>
      <c r="B87" s="23" t="s">
        <v>78</v>
      </c>
      <c r="C87" s="8"/>
      <c r="D87" s="1"/>
      <c r="E87" s="15"/>
      <c r="F87" s="15"/>
      <c r="G87" s="5"/>
    </row>
    <row r="88" spans="1:7" x14ac:dyDescent="0.25">
      <c r="A88" s="22">
        <v>2120202</v>
      </c>
      <c r="B88" s="19" t="s">
        <v>79</v>
      </c>
      <c r="C88" s="8"/>
      <c r="D88" s="1"/>
      <c r="E88" s="15"/>
      <c r="F88" s="15"/>
      <c r="G88" s="5">
        <f>121818.72-0.38</f>
        <v>121818.34</v>
      </c>
    </row>
    <row r="89" spans="1:7" x14ac:dyDescent="0.25">
      <c r="A89" s="9" t="s">
        <v>35</v>
      </c>
      <c r="B89" s="19"/>
      <c r="C89" s="8"/>
      <c r="D89" s="1"/>
      <c r="E89" s="15"/>
      <c r="F89" s="15"/>
      <c r="G89" s="12">
        <f>SUM(G69:G88)</f>
        <v>1588936.9400000002</v>
      </c>
    </row>
    <row r="90" spans="1:7" x14ac:dyDescent="0.25">
      <c r="A90" s="10" t="s">
        <v>80</v>
      </c>
      <c r="B90" s="19"/>
      <c r="C90" s="37"/>
      <c r="D90" s="1"/>
      <c r="E90" s="15"/>
      <c r="F90" s="15"/>
      <c r="G90" s="12">
        <f>+G89+G67+G61+G41+G30+G19+G15</f>
        <v>7880547.3400000008</v>
      </c>
    </row>
  </sheetData>
  <mergeCells count="4">
    <mergeCell ref="A65:A66"/>
    <mergeCell ref="B65:B66"/>
    <mergeCell ref="A63:A64"/>
    <mergeCell ref="B63:B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16" workbookViewId="0">
      <selection activeCell="B33" sqref="B33"/>
    </sheetView>
  </sheetViews>
  <sheetFormatPr defaultRowHeight="15.75" x14ac:dyDescent="0.25"/>
  <cols>
    <col min="1" max="1" width="11.7109375" style="73" customWidth="1"/>
    <col min="2" max="2" width="50.7109375" style="73" customWidth="1"/>
    <col min="3" max="3" width="13.28515625" style="73" customWidth="1"/>
    <col min="4" max="4" width="13" style="73" customWidth="1"/>
    <col min="5" max="5" width="15.28515625" style="73" customWidth="1"/>
    <col min="6" max="6" width="20.140625" style="73" customWidth="1"/>
    <col min="7" max="7" width="20.85546875" style="73" customWidth="1"/>
    <col min="8" max="8" width="13.28515625" style="46" bestFit="1" customWidth="1"/>
    <col min="9" max="16384" width="9.140625" style="47"/>
  </cols>
  <sheetData>
    <row r="2" spans="1:9" x14ac:dyDescent="0.25">
      <c r="A2" s="45" t="s">
        <v>9</v>
      </c>
      <c r="B2" s="45"/>
      <c r="C2" s="45"/>
      <c r="D2" s="45"/>
      <c r="E2" s="45"/>
      <c r="F2" s="45"/>
      <c r="G2" s="45"/>
    </row>
    <row r="3" spans="1:9" x14ac:dyDescent="0.25">
      <c r="A3" s="48" t="s">
        <v>20</v>
      </c>
      <c r="B3" s="48" t="s">
        <v>21</v>
      </c>
      <c r="C3" s="49" t="s">
        <v>22</v>
      </c>
      <c r="D3" s="48" t="s">
        <v>23</v>
      </c>
      <c r="E3" s="48" t="s">
        <v>24</v>
      </c>
      <c r="F3" s="50" t="s">
        <v>25</v>
      </c>
      <c r="G3" s="50" t="s">
        <v>26</v>
      </c>
    </row>
    <row r="4" spans="1:9" x14ac:dyDescent="0.25">
      <c r="A4" s="51"/>
      <c r="B4" s="52" t="s">
        <v>43</v>
      </c>
      <c r="C4" s="52"/>
      <c r="D4" s="52"/>
      <c r="E4" s="52"/>
      <c r="F4" s="52"/>
      <c r="G4" s="53"/>
    </row>
    <row r="5" spans="1:9" x14ac:dyDescent="0.25">
      <c r="A5" s="54">
        <v>2210201</v>
      </c>
      <c r="B5" s="55" t="s">
        <v>18</v>
      </c>
      <c r="C5" s="56" t="s">
        <v>49</v>
      </c>
      <c r="D5" s="75">
        <v>5</v>
      </c>
      <c r="E5" s="57">
        <v>2000</v>
      </c>
      <c r="F5" s="55">
        <f>+E5*D5</f>
        <v>10000</v>
      </c>
      <c r="G5" s="57">
        <v>100000</v>
      </c>
    </row>
    <row r="6" spans="1:9" ht="31.5" x14ac:dyDescent="0.25">
      <c r="A6" s="54"/>
      <c r="B6" s="52" t="s">
        <v>52</v>
      </c>
      <c r="C6" s="55"/>
      <c r="D6" s="75"/>
      <c r="E6" s="57"/>
      <c r="F6" s="55"/>
      <c r="G6" s="57"/>
    </row>
    <row r="7" spans="1:9" x14ac:dyDescent="0.25">
      <c r="A7" s="54">
        <v>2210502</v>
      </c>
      <c r="B7" s="55" t="s">
        <v>85</v>
      </c>
      <c r="C7" s="55"/>
      <c r="D7" s="75"/>
      <c r="E7" s="57"/>
      <c r="F7" s="55"/>
      <c r="G7" s="57">
        <v>100000</v>
      </c>
    </row>
    <row r="8" spans="1:9" x14ac:dyDescent="0.25">
      <c r="A8" s="54"/>
      <c r="B8" s="52" t="s">
        <v>84</v>
      </c>
      <c r="C8" s="55"/>
      <c r="D8" s="75"/>
      <c r="E8" s="57"/>
      <c r="F8" s="55"/>
      <c r="G8" s="57"/>
    </row>
    <row r="9" spans="1:9" ht="31.5" x14ac:dyDescent="0.25">
      <c r="A9" s="54">
        <v>2210702</v>
      </c>
      <c r="B9" s="55" t="s">
        <v>10</v>
      </c>
      <c r="C9" s="56" t="s">
        <v>49</v>
      </c>
      <c r="D9" s="75">
        <v>10</v>
      </c>
      <c r="E9" s="57">
        <v>20000</v>
      </c>
      <c r="F9" s="55"/>
      <c r="G9" s="57">
        <v>200000</v>
      </c>
    </row>
    <row r="10" spans="1:9" x14ac:dyDescent="0.25">
      <c r="A10" s="54">
        <v>2210502</v>
      </c>
      <c r="B10" s="55" t="s">
        <v>11</v>
      </c>
      <c r="C10" s="56"/>
      <c r="D10" s="75"/>
      <c r="E10" s="57"/>
      <c r="F10" s="55"/>
      <c r="G10" s="57">
        <v>180000</v>
      </c>
    </row>
    <row r="11" spans="1:9" x14ac:dyDescent="0.25">
      <c r="A11" s="58">
        <v>2210301</v>
      </c>
      <c r="B11" s="55" t="s">
        <v>15</v>
      </c>
      <c r="C11" s="56" t="s">
        <v>49</v>
      </c>
      <c r="D11" s="75">
        <v>25</v>
      </c>
      <c r="E11" s="57">
        <v>5000</v>
      </c>
      <c r="F11" s="55"/>
      <c r="G11" s="57">
        <v>200000</v>
      </c>
    </row>
    <row r="12" spans="1:9" x14ac:dyDescent="0.25">
      <c r="A12" s="58">
        <v>2210301</v>
      </c>
      <c r="B12" s="55" t="s">
        <v>17</v>
      </c>
      <c r="C12" s="56" t="s">
        <v>49</v>
      </c>
      <c r="D12" s="75">
        <v>25</v>
      </c>
      <c r="E12" s="57">
        <v>10000</v>
      </c>
      <c r="F12" s="55"/>
      <c r="G12" s="57">
        <v>250000</v>
      </c>
    </row>
    <row r="13" spans="1:9" x14ac:dyDescent="0.25">
      <c r="A13" s="58"/>
      <c r="B13" s="55"/>
      <c r="C13" s="56"/>
      <c r="D13" s="57"/>
      <c r="E13" s="57"/>
      <c r="F13" s="55"/>
      <c r="G13" s="57"/>
    </row>
    <row r="14" spans="1:9" x14ac:dyDescent="0.25">
      <c r="A14" s="54"/>
      <c r="B14" s="52" t="s">
        <v>54</v>
      </c>
      <c r="C14" s="55"/>
      <c r="D14" s="57"/>
      <c r="E14" s="57"/>
      <c r="F14" s="55"/>
      <c r="G14" s="57"/>
      <c r="I14" s="47" t="s">
        <v>86</v>
      </c>
    </row>
    <row r="15" spans="1:9" x14ac:dyDescent="0.25">
      <c r="A15" s="54">
        <v>2210702</v>
      </c>
      <c r="B15" s="55" t="s">
        <v>7</v>
      </c>
      <c r="C15" s="55"/>
      <c r="D15" s="57"/>
      <c r="E15" s="57"/>
      <c r="F15" s="55"/>
      <c r="G15" s="57">
        <v>218000</v>
      </c>
    </row>
    <row r="16" spans="1:9" x14ac:dyDescent="0.25">
      <c r="A16" s="54"/>
      <c r="B16" s="48" t="s">
        <v>56</v>
      </c>
      <c r="C16" s="55"/>
      <c r="D16" s="57"/>
      <c r="E16" s="57"/>
      <c r="F16" s="55"/>
      <c r="G16" s="57"/>
    </row>
    <row r="17" spans="1:7" x14ac:dyDescent="0.25">
      <c r="A17" s="59">
        <v>2210802</v>
      </c>
      <c r="B17" s="60" t="s">
        <v>57</v>
      </c>
      <c r="C17" s="56" t="s">
        <v>58</v>
      </c>
      <c r="D17" s="61">
        <v>9</v>
      </c>
      <c r="E17" s="62">
        <v>5000</v>
      </c>
      <c r="F17" s="63">
        <f>D17*E17</f>
        <v>45000</v>
      </c>
      <c r="G17" s="63">
        <f>F17*6</f>
        <v>270000</v>
      </c>
    </row>
    <row r="18" spans="1:7" x14ac:dyDescent="0.25">
      <c r="A18" s="64"/>
      <c r="B18" s="65"/>
      <c r="C18" s="56" t="s">
        <v>59</v>
      </c>
      <c r="D18" s="61">
        <v>1</v>
      </c>
      <c r="E18" s="62">
        <v>7000</v>
      </c>
      <c r="F18" s="63">
        <f>D18*E18</f>
        <v>7000</v>
      </c>
      <c r="G18" s="63">
        <f>F18*6</f>
        <v>42000</v>
      </c>
    </row>
    <row r="19" spans="1:7" x14ac:dyDescent="0.25">
      <c r="A19" s="66">
        <v>2210201</v>
      </c>
      <c r="B19" s="60" t="s">
        <v>60</v>
      </c>
      <c r="C19" s="56" t="s">
        <v>58</v>
      </c>
      <c r="D19" s="61">
        <v>9</v>
      </c>
      <c r="E19" s="62">
        <v>5000</v>
      </c>
      <c r="F19" s="63">
        <f t="shared" ref="F19:F20" si="0">D19*E19</f>
        <v>45000</v>
      </c>
      <c r="G19" s="63">
        <f>F19*12</f>
        <v>540000</v>
      </c>
    </row>
    <row r="20" spans="1:7" x14ac:dyDescent="0.25">
      <c r="A20" s="67"/>
      <c r="B20" s="65"/>
      <c r="C20" s="56" t="s">
        <v>59</v>
      </c>
      <c r="D20" s="61">
        <v>1</v>
      </c>
      <c r="E20" s="62">
        <v>7000</v>
      </c>
      <c r="F20" s="63">
        <f t="shared" si="0"/>
        <v>7000</v>
      </c>
      <c r="G20" s="63">
        <f>F20*12</f>
        <v>84000</v>
      </c>
    </row>
    <row r="21" spans="1:7" x14ac:dyDescent="0.25">
      <c r="A21" s="54"/>
      <c r="B21" s="52" t="s">
        <v>65</v>
      </c>
      <c r="C21" s="55"/>
      <c r="D21" s="57"/>
      <c r="E21" s="57"/>
      <c r="F21" s="55"/>
      <c r="G21" s="57"/>
    </row>
    <row r="22" spans="1:7" x14ac:dyDescent="0.25">
      <c r="A22" s="54">
        <v>2210502</v>
      </c>
      <c r="B22" s="55" t="s">
        <v>1</v>
      </c>
      <c r="C22" s="55"/>
      <c r="D22" s="57"/>
      <c r="E22" s="57"/>
      <c r="F22" s="55"/>
      <c r="G22" s="57">
        <v>500000</v>
      </c>
    </row>
    <row r="23" spans="1:7" x14ac:dyDescent="0.25">
      <c r="A23" s="54"/>
      <c r="B23" s="55"/>
      <c r="C23" s="55"/>
      <c r="D23" s="57"/>
      <c r="E23" s="57"/>
      <c r="F23" s="55"/>
      <c r="G23" s="57"/>
    </row>
    <row r="24" spans="1:7" x14ac:dyDescent="0.25">
      <c r="A24" s="54">
        <v>2210702</v>
      </c>
      <c r="B24" s="55" t="s">
        <v>12</v>
      </c>
      <c r="C24" s="55"/>
      <c r="D24" s="57"/>
      <c r="E24" s="57"/>
      <c r="F24" s="55"/>
      <c r="G24" s="57">
        <v>220000</v>
      </c>
    </row>
    <row r="25" spans="1:7" x14ac:dyDescent="0.25">
      <c r="A25" s="54">
        <v>2210201</v>
      </c>
      <c r="B25" s="55" t="s">
        <v>13</v>
      </c>
      <c r="C25" s="55"/>
      <c r="D25" s="57"/>
      <c r="E25" s="57"/>
      <c r="F25" s="55"/>
      <c r="G25" s="57">
        <v>160301</v>
      </c>
    </row>
    <row r="26" spans="1:7" x14ac:dyDescent="0.25">
      <c r="A26" s="68">
        <v>2210700</v>
      </c>
      <c r="B26" s="69" t="s">
        <v>14</v>
      </c>
      <c r="C26" s="55"/>
      <c r="D26" s="57"/>
      <c r="E26" s="70"/>
      <c r="F26" s="69"/>
      <c r="G26" s="70">
        <f>250603+525369.86</f>
        <v>775972.86</v>
      </c>
    </row>
    <row r="27" spans="1:7" x14ac:dyDescent="0.25">
      <c r="A27" s="58">
        <v>2210303</v>
      </c>
      <c r="B27" s="55" t="s">
        <v>16</v>
      </c>
      <c r="C27" s="55"/>
      <c r="D27" s="57"/>
      <c r="E27" s="57"/>
      <c r="F27" s="55"/>
      <c r="G27" s="57">
        <v>100000</v>
      </c>
    </row>
    <row r="28" spans="1:7" x14ac:dyDescent="0.25">
      <c r="A28" s="58"/>
      <c r="B28" s="71" t="s">
        <v>3</v>
      </c>
      <c r="C28" s="55"/>
      <c r="D28" s="57"/>
      <c r="E28" s="57"/>
      <c r="F28" s="55"/>
      <c r="G28" s="72">
        <f>SUM(G5:G27)</f>
        <v>3940273.86</v>
      </c>
    </row>
    <row r="30" spans="1:7" x14ac:dyDescent="0.25">
      <c r="G30" s="74"/>
    </row>
  </sheetData>
  <mergeCells count="5">
    <mergeCell ref="A2:G2"/>
    <mergeCell ref="A17:A18"/>
    <mergeCell ref="B17:B18"/>
    <mergeCell ref="A19:A20"/>
    <mergeCell ref="B19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&amp; rec annex</vt:lpstr>
      <vt:lpstr>M &amp; E Annex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ECDFO</cp:lastModifiedBy>
  <cp:lastPrinted>2023-01-24T12:22:15Z</cp:lastPrinted>
  <dcterms:created xsi:type="dcterms:W3CDTF">2011-02-18T11:21:49Z</dcterms:created>
  <dcterms:modified xsi:type="dcterms:W3CDTF">2023-02-09T15:49:20Z</dcterms:modified>
</cp:coreProperties>
</file>