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activeTab="1"/>
  </bookViews>
  <sheets>
    <sheet name="GFS" sheetId="2" r:id="rId1"/>
    <sheet name="Sheet1" sheetId="3" r:id="rId2"/>
    <sheet name="Admin &amp; Recurrent Annex " sheetId="4" r:id="rId3"/>
    <sheet name="COC" sheetId="5" r:id="rId4"/>
    <sheet name="M&amp;E" sheetId="6" r:id="rId5"/>
    <sheet name="Strategic plan" sheetId="7" r:id="rId6"/>
    <sheet name="MINUTE CODELIST" sheetId="8" r:id="rId7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3" i="8"/>
  <c r="F148"/>
  <c r="F147"/>
  <c r="F146"/>
  <c r="F145"/>
  <c r="F143"/>
  <c r="F142"/>
  <c r="F141"/>
  <c r="F136"/>
  <c r="F135"/>
  <c r="F134"/>
  <c r="F133"/>
  <c r="F132"/>
  <c r="F131"/>
  <c r="F130"/>
  <c r="F129"/>
  <c r="F128"/>
  <c r="F127"/>
  <c r="F126"/>
  <c r="F125"/>
  <c r="F124"/>
  <c r="F123"/>
  <c r="F122"/>
  <c r="F121"/>
  <c r="F119"/>
  <c r="F118"/>
  <c r="F117"/>
  <c r="F116"/>
  <c r="F115"/>
  <c r="F114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6"/>
  <c r="F85"/>
  <c r="F82"/>
  <c r="F81"/>
  <c r="F80"/>
  <c r="F79"/>
  <c r="F78"/>
  <c r="F77"/>
  <c r="F76"/>
  <c r="F75"/>
  <c r="F74"/>
  <c r="F73"/>
  <c r="F72"/>
  <c r="F71"/>
  <c r="F70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152" l="1"/>
  <c r="G32" i="6" l="1"/>
  <c r="F153" i="2"/>
  <c r="G148"/>
  <c r="G147"/>
  <c r="G146"/>
  <c r="G145"/>
  <c r="G143"/>
  <c r="G142"/>
  <c r="G141"/>
  <c r="G136"/>
  <c r="G135"/>
  <c r="G134"/>
  <c r="G133"/>
  <c r="G132"/>
  <c r="G131"/>
  <c r="G130"/>
  <c r="G129"/>
  <c r="G128"/>
  <c r="G127"/>
  <c r="G126"/>
  <c r="G125"/>
  <c r="G124"/>
  <c r="G123"/>
  <c r="G122"/>
  <c r="G121"/>
  <c r="G119"/>
  <c r="G118"/>
  <c r="G117"/>
  <c r="G116"/>
  <c r="G115"/>
  <c r="G114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6"/>
  <c r="G85"/>
  <c r="G82"/>
  <c r="G81"/>
  <c r="G80"/>
  <c r="G79"/>
  <c r="G78"/>
  <c r="G77"/>
  <c r="G76"/>
  <c r="G75"/>
  <c r="G74"/>
  <c r="G73"/>
  <c r="G72"/>
  <c r="G71"/>
  <c r="G70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152" s="1"/>
  <c r="G118" i="3"/>
  <c r="G47" l="1"/>
  <c r="G48"/>
  <c r="G49"/>
  <c r="G50"/>
  <c r="G51"/>
  <c r="G52"/>
  <c r="G53"/>
  <c r="G54"/>
  <c r="G55"/>
  <c r="G56"/>
  <c r="G57"/>
  <c r="G58"/>
  <c r="G59"/>
  <c r="G60"/>
  <c r="G61"/>
  <c r="G62"/>
  <c r="G46"/>
  <c r="G14" i="5" l="1"/>
  <c r="G43" i="3"/>
  <c r="F9" i="5"/>
  <c r="G8" i="3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4"/>
  <c r="G63"/>
  <c r="G64"/>
  <c r="G65"/>
  <c r="G66"/>
  <c r="G67"/>
  <c r="G68"/>
  <c r="G7"/>
  <c r="G60" i="4"/>
  <c r="D38" l="1"/>
  <c r="F37"/>
  <c r="G37" s="1"/>
  <c r="F36"/>
  <c r="G36" s="1"/>
  <c r="F35"/>
  <c r="G35" s="1"/>
  <c r="F34"/>
  <c r="G34" s="1"/>
  <c r="F33"/>
  <c r="G33" s="1"/>
  <c r="F32"/>
  <c r="G32" s="1"/>
  <c r="F31"/>
  <c r="G31" s="1"/>
  <c r="F30"/>
  <c r="G30" s="1"/>
  <c r="F29"/>
  <c r="G29" s="1"/>
  <c r="F28"/>
  <c r="G28" s="1"/>
  <c r="G38" l="1"/>
  <c r="F11" i="7" l="1"/>
  <c r="G25" i="6"/>
  <c r="F25"/>
  <c r="G24"/>
  <c r="F24"/>
  <c r="G23"/>
  <c r="F23"/>
  <c r="G22"/>
  <c r="F22"/>
  <c r="G9"/>
  <c r="F9"/>
  <c r="G8"/>
  <c r="F8"/>
  <c r="G7"/>
  <c r="F7"/>
  <c r="G13" i="5"/>
  <c r="G9"/>
  <c r="G10" s="1"/>
  <c r="G7"/>
  <c r="F5"/>
  <c r="F4"/>
  <c r="G53" i="4" l="1"/>
  <c r="G54"/>
  <c r="G55"/>
  <c r="G56"/>
  <c r="G57"/>
  <c r="G58"/>
  <c r="G59"/>
  <c r="G52"/>
  <c r="G61" s="1"/>
  <c r="F40"/>
  <c r="G40" s="1"/>
  <c r="F41"/>
  <c r="G41" s="1"/>
  <c r="D61" l="1"/>
  <c r="F42"/>
  <c r="G42" s="1"/>
  <c r="F43"/>
  <c r="G43" s="1"/>
  <c r="F44"/>
  <c r="G44" s="1"/>
  <c r="F45"/>
  <c r="G45" s="1"/>
  <c r="F46"/>
  <c r="G46" s="1"/>
  <c r="F47"/>
  <c r="G47" s="1"/>
  <c r="F48"/>
  <c r="G48" s="1"/>
  <c r="F49"/>
  <c r="G49" s="1"/>
  <c r="D50"/>
  <c r="D26"/>
  <c r="F25"/>
  <c r="G25" s="1"/>
  <c r="F24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D14"/>
  <c r="F6"/>
  <c r="G6" s="1"/>
  <c r="F13"/>
  <c r="G13" s="1"/>
  <c r="F10"/>
  <c r="G10" s="1"/>
  <c r="F9"/>
  <c r="G9" s="1"/>
  <c r="F7"/>
  <c r="G7" s="1"/>
  <c r="G111"/>
  <c r="F87"/>
  <c r="G87" s="1"/>
  <c r="F86"/>
  <c r="G86" s="1"/>
  <c r="G83"/>
  <c r="F12"/>
  <c r="G12" s="1"/>
  <c r="F11"/>
  <c r="G11" s="1"/>
  <c r="F8"/>
  <c r="G8" s="1"/>
  <c r="F5"/>
  <c r="G5" s="1"/>
  <c r="F4"/>
  <c r="G4" s="1"/>
  <c r="G26" l="1"/>
  <c r="G50"/>
  <c r="G14"/>
  <c r="G88"/>
  <c r="G112" s="1"/>
  <c r="I112" l="1"/>
  <c r="F152" i="3"/>
  <c r="G147"/>
  <c r="G146"/>
  <c r="G145"/>
  <c r="G144"/>
  <c r="G142"/>
  <c r="G141"/>
  <c r="G140"/>
  <c r="G125"/>
  <c r="G129"/>
  <c r="G121"/>
  <c r="G124"/>
  <c r="G131"/>
  <c r="G128"/>
  <c r="G134"/>
  <c r="G132"/>
  <c r="G130"/>
  <c r="G127"/>
  <c r="G126"/>
  <c r="G123"/>
  <c r="G122"/>
  <c r="G135"/>
  <c r="G133"/>
  <c r="G120"/>
  <c r="G117"/>
  <c r="G116"/>
  <c r="G114"/>
  <c r="G108"/>
  <c r="G100"/>
  <c r="G99"/>
  <c r="G95"/>
  <c r="G92"/>
  <c r="G91"/>
  <c r="G90"/>
  <c r="G89"/>
  <c r="G115"/>
  <c r="G111"/>
  <c r="G109"/>
  <c r="G106"/>
  <c r="G102"/>
  <c r="G98"/>
  <c r="G97"/>
  <c r="G94"/>
  <c r="G93"/>
  <c r="G110"/>
  <c r="G103"/>
  <c r="G96"/>
  <c r="G88"/>
  <c r="G113"/>
  <c r="G107"/>
  <c r="G105"/>
  <c r="G104"/>
  <c r="G101"/>
  <c r="G87"/>
  <c r="G85"/>
  <c r="G84"/>
  <c r="G82"/>
  <c r="G81"/>
  <c r="G80"/>
  <c r="G79"/>
  <c r="G78"/>
  <c r="G77"/>
  <c r="G76"/>
  <c r="G75"/>
  <c r="G74"/>
  <c r="G73"/>
  <c r="G72"/>
  <c r="G71"/>
  <c r="G70"/>
  <c r="G151" l="1"/>
</calcChain>
</file>

<file path=xl/sharedStrings.xml><?xml version="1.0" encoding="utf-8"?>
<sst xmlns="http://schemas.openxmlformats.org/spreadsheetml/2006/main" count="1761" uniqueCount="410">
  <si>
    <t>NATIONAL GOVERNMENT CONSTITUENCIES DEVELOPMENT FUND BOARD</t>
  </si>
  <si>
    <t>S/No.</t>
  </si>
  <si>
    <t>Project Number</t>
  </si>
  <si>
    <t>Project Name</t>
  </si>
  <si>
    <t xml:space="preserve">Project Activity </t>
  </si>
  <si>
    <t>Amount Allocated</t>
  </si>
  <si>
    <t xml:space="preserve">Current Status </t>
  </si>
  <si>
    <t>New</t>
  </si>
  <si>
    <t>EMERGENCY RESERVE</t>
  </si>
  <si>
    <t>Emergency Reserve</t>
  </si>
  <si>
    <t xml:space="preserve">To cater for any unforeseen occurrences in the constituency during the financial year </t>
  </si>
  <si>
    <t>Bursary Secondary Schools</t>
  </si>
  <si>
    <t>Payment of bursary to needy students in secondary schools</t>
  </si>
  <si>
    <t>Bursary Tertiary Institutions</t>
  </si>
  <si>
    <t>OTHER PROJECT</t>
  </si>
  <si>
    <t>PRIMARY SCHOOL PROJECTS</t>
  </si>
  <si>
    <t>SECONDARY SCHOOL PROJECTS</t>
  </si>
  <si>
    <t>SECURITY PROJECTS</t>
  </si>
  <si>
    <t xml:space="preserve"> Original Cost  </t>
  </si>
  <si>
    <t xml:space="preserve">Cumulative Allocation  </t>
  </si>
  <si>
    <t>TOTAL ALLOCATION</t>
  </si>
  <si>
    <t>FINANCIAL YEAR 2022/2023</t>
  </si>
  <si>
    <t>Employer contribution to NSSF</t>
  </si>
  <si>
    <t>Payment of Electricity charges</t>
  </si>
  <si>
    <t>Telephone, Telex, Facsmile and Mobile Phone Service</t>
  </si>
  <si>
    <t>Internet Connections</t>
  </si>
  <si>
    <t>Courier and Postal Services</t>
  </si>
  <si>
    <t>Payment of Courier and Postal Services</t>
  </si>
  <si>
    <t>Accommodation - Domestic Travel</t>
  </si>
  <si>
    <t>Daily Subsistence Allowance</t>
  </si>
  <si>
    <t>Payment of Daily Subsistence Allowance</t>
  </si>
  <si>
    <t>Publishing and Printing Services</t>
  </si>
  <si>
    <t>Payment of Publishing and Printing Services</t>
  </si>
  <si>
    <t>Subscriptions to Newspapers, Magazines and Periodicals</t>
  </si>
  <si>
    <t>Payment of Subscriptions to Newspapers, Magazines and Periodicals</t>
  </si>
  <si>
    <t>Advertising, Awareness and Publicity Campaigns</t>
  </si>
  <si>
    <t>Payment of Advertising, Awareness and Publicity Campaigns</t>
  </si>
  <si>
    <t>Hire of Transport</t>
  </si>
  <si>
    <t xml:space="preserve">Payment of Hire of Transport </t>
  </si>
  <si>
    <t>Remuneration of Instructors and Contract Based Training Services</t>
  </si>
  <si>
    <t>Production and Printing of Training Materials</t>
  </si>
  <si>
    <t>Payment of Production and Printing of Training Materials</t>
  </si>
  <si>
    <t>Hire of Training Facilities and Equipment</t>
  </si>
  <si>
    <t>Payment of catering Services (receptions), Accommodation, Gifts, Food and Drinks</t>
  </si>
  <si>
    <t xml:space="preserve">Payment of Other committee expenses  </t>
  </si>
  <si>
    <t>National Celebrations</t>
  </si>
  <si>
    <t>Motor Vehicle Insurance</t>
  </si>
  <si>
    <t>Payment of Motor Vehicle Insurance</t>
  </si>
  <si>
    <t>Purchase of Uniforms and Clothing - Staff</t>
  </si>
  <si>
    <t>Purchase of General Office Supplies (papers, pencils, forms, small office equipment)</t>
  </si>
  <si>
    <t>Supplies and Accessories for Computers and Printers</t>
  </si>
  <si>
    <t>Sanitary and Cleaning Materials, Supplies and Services</t>
  </si>
  <si>
    <t>Refined Fuels and Lubricants for Transport</t>
  </si>
  <si>
    <t>Payment of Bank service commission and charges</t>
  </si>
  <si>
    <t>Contracted Guards and Cleaning Services</t>
  </si>
  <si>
    <t>Contracted Professional Services - e.g. Strategic Plan</t>
  </si>
  <si>
    <t>Maintenance Expenses - Motor Vehicles</t>
  </si>
  <si>
    <t>Maintenance of Office Furniture and Equipment</t>
  </si>
  <si>
    <t>Payment of Maintenance of Office Furniture and Equipment</t>
  </si>
  <si>
    <t>Payment of bursary to needy students in tertiary institutions</t>
  </si>
  <si>
    <t>NG-CDFC Social Security Programmes</t>
  </si>
  <si>
    <t>TERTIARY INSTITUTION PROJECTS</t>
  </si>
  <si>
    <t>ENVIRONMENTAL PROJECTS (2%)</t>
  </si>
  <si>
    <t>SPORT PROJECT (2%)</t>
  </si>
  <si>
    <r>
      <t>Provision of annual medical insurance cover for 1000</t>
    </r>
    <r>
      <rPr>
        <sz val="12"/>
        <color rgb="FFFF0000"/>
        <rFont val="Footlight MT Light"/>
        <family val="1"/>
      </rPr>
      <t xml:space="preserve"> </t>
    </r>
    <r>
      <rPr>
        <sz val="12"/>
        <color theme="1"/>
        <rFont val="Footlight MT Light"/>
        <family val="1"/>
      </rPr>
      <t>vulnerable families including Orphans and Vulnerable Children (OVCs), poor older persons, Persons with Disabilities (PWDs) and destitute families in partnership with NHIF as shall be identified within the Constituency.</t>
    </r>
  </si>
  <si>
    <t>Kwihemba primary school</t>
  </si>
  <si>
    <t>Kongori Primary school</t>
  </si>
  <si>
    <t>Komorama Primary school</t>
  </si>
  <si>
    <t>Nyansita Primary school</t>
  </si>
  <si>
    <t>Nyabosongo primary school</t>
  </si>
  <si>
    <t>Kebarisie Primary school</t>
  </si>
  <si>
    <t>Mosaro primarys school</t>
  </si>
  <si>
    <t>Kubinto primary school</t>
  </si>
  <si>
    <t>Kewandwi Primarys school</t>
  </si>
  <si>
    <t>Gukihuru Primary school</t>
  </si>
  <si>
    <t>Bokorangumo Primary school</t>
  </si>
  <si>
    <t>Seronga Secondary school</t>
  </si>
  <si>
    <t>Guana Secondary school</t>
  </si>
  <si>
    <t>Purchase and installation of 5000 litres water tank kshs.100,000.00, Purchase and fixing of pvc water gutters in two classrooms kshs.123,000</t>
  </si>
  <si>
    <t>Constituency sports tournament</t>
  </si>
  <si>
    <t>Regional Sports Tournament</t>
  </si>
  <si>
    <t>Carry out Constituency Sports tournament Kshs.1,000,00 and the winning teams/schools to be awarded with trophies ( KSHS.250,000), balls (kshs.200,000), and games kits (Kshs200,000) at Kshs. 1,650,000-</t>
  </si>
  <si>
    <t>Kebarisia primary school</t>
  </si>
  <si>
    <t>Kongori primary school</t>
  </si>
  <si>
    <t>Kwibancha Primary school</t>
  </si>
  <si>
    <t>Kwihemba Primary school</t>
  </si>
  <si>
    <t>Mosaro Primary school</t>
  </si>
  <si>
    <t>Nyansita primary school</t>
  </si>
  <si>
    <t>Bokorankomu primary school</t>
  </si>
  <si>
    <t>Kewandwi primary school</t>
  </si>
  <si>
    <t>Nyamotambe Primary school</t>
  </si>
  <si>
    <t>Kemakoba primary school</t>
  </si>
  <si>
    <t>Kemakoba secondary school</t>
  </si>
  <si>
    <t>Kionyo primary school</t>
  </si>
  <si>
    <t>Kubinto primary</t>
  </si>
  <si>
    <t>Nyamaranya primary school</t>
  </si>
  <si>
    <t>Remanyanki prim school</t>
  </si>
  <si>
    <t>Nyamtiro Boarding primary school</t>
  </si>
  <si>
    <t>Construction of 2 classrooms to completion</t>
  </si>
  <si>
    <t>Getambwega Primary school</t>
  </si>
  <si>
    <t>GuretaPrimary School</t>
  </si>
  <si>
    <t>Ihore Primary school</t>
  </si>
  <si>
    <t>Kebaroti Primary School</t>
  </si>
  <si>
    <t>Kendege Primary School</t>
  </si>
  <si>
    <t>Komotobo Primary school</t>
  </si>
  <si>
    <t>Nyaitara Primary school</t>
  </si>
  <si>
    <t>Nyaroha Primary school</t>
  </si>
  <si>
    <t>Seronga Primary School</t>
  </si>
  <si>
    <t>Taragai Primary School</t>
  </si>
  <si>
    <t>Construction of 4 door pit latrine to completion</t>
  </si>
  <si>
    <t>Construction of 3 blocks( Each 4 door)pit latrine to completion</t>
  </si>
  <si>
    <t>Construction of 2 blocks ( Each 4 door) door pit latrine to completion</t>
  </si>
  <si>
    <t>Renovation of 4 classrooms to completion i.e Extension of ring beam, installation of veranda , roofing, plasting, flooring, windows, doors, painting and labelling</t>
  </si>
  <si>
    <t>Additional funds for construction of 1st floor, four classrooms with a staircase; installation of first floor suspended slab, Pillars, columns and walling</t>
  </si>
  <si>
    <t>Ongoing</t>
  </si>
  <si>
    <t>Nyamagongwi secondary school</t>
  </si>
  <si>
    <t>Siabai Secondary school</t>
  </si>
  <si>
    <t>Gibarori Secondary school</t>
  </si>
  <si>
    <t>Igena Itambe Secondary school</t>
  </si>
  <si>
    <t>Kemakoba Secondary school</t>
  </si>
  <si>
    <t>Nguruna secondary school</t>
  </si>
  <si>
    <t>Nyamagenga Secondary</t>
  </si>
  <si>
    <t>Seronga Secondary School</t>
  </si>
  <si>
    <t>Nguku Mahando secondary school</t>
  </si>
  <si>
    <t>Bishop Anyolo Secondary school</t>
  </si>
  <si>
    <t>Construction of 2 classrooms and admin block phase1 i.e Foundation, walling, roofing, installation of windows and doors</t>
  </si>
  <si>
    <t>Construction of two(2) classrooms to completion</t>
  </si>
  <si>
    <t>Construction four (4) door pit latrine to completion</t>
  </si>
  <si>
    <t>Construction 2 blocks eight (8) door pit latrine to completion</t>
  </si>
  <si>
    <t xml:space="preserve">Additional funds for purchase of land </t>
  </si>
  <si>
    <t>Renovation of two (2) classrooms to completion i.e flooring, plastering, veranda,  installation of veranda, doors, windows, painting and labelling</t>
  </si>
  <si>
    <t>Installation of tiles in two (2) classrooms</t>
  </si>
  <si>
    <t xml:space="preserve"> Kuria East NG-CDF Strategic Plan </t>
  </si>
  <si>
    <t>Getongoroma chiefs</t>
  </si>
  <si>
    <t>Sakuri chiefs office</t>
  </si>
  <si>
    <t>Kegonga Law court</t>
  </si>
  <si>
    <t>Ntimaru DCC's Residence</t>
  </si>
  <si>
    <t>Nyaitara Chief's office</t>
  </si>
  <si>
    <t>Maeta Chief's Office</t>
  </si>
  <si>
    <t>Construction two (2) door pit latrine to completion</t>
  </si>
  <si>
    <t xml:space="preserve"> completion of phase two, ground floor comprising of eight offices, flooring, walling, fixing doors and windows, plastering and painting.</t>
  </si>
  <si>
    <t>Completion of DCC's resident made up of 3 bedrooms, leaving room, dinning room, kitchen, 2 washroomsi.e plastering, ceiling, tiling, plumbing works(septic tank, installation of gutters, purschase and installation of two tanks), electrical installation, painting and labelling</t>
  </si>
  <si>
    <t>Kegonga Kenya Medical Training College</t>
  </si>
  <si>
    <t>Additional funds for construction of two storey building phase two 1st floor; flooring,walling,fixing doors and windows, plastering and painting slab,walling and slabbing of ground floor of eight classrooms.</t>
  </si>
  <si>
    <t>Additional funds for purchase of five acres of land at Kegonga for Kegonga Kenya Medical Training College Development</t>
  </si>
  <si>
    <t>Committee allowances</t>
  </si>
  <si>
    <t>Payment of committte allowances</t>
  </si>
  <si>
    <t>Payment of Accommodation - Domestic Travel</t>
  </si>
  <si>
    <t>Payment of Telephone Expenses</t>
  </si>
  <si>
    <t>Purchase of Refined Fuels and Lubricants for Transport</t>
  </si>
  <si>
    <t xml:space="preserve">EDUCATION BURSARY AND SOCIAL SECURITY PROGRAMS </t>
  </si>
  <si>
    <t>ADMINISTRATION AND RECURRENT EXPENDITURE</t>
  </si>
  <si>
    <t>COMPENSATION OF EMPLOYEES</t>
  </si>
  <si>
    <t>Contractual Employees</t>
  </si>
  <si>
    <t>House Allowance</t>
  </si>
  <si>
    <t>NSSF</t>
  </si>
  <si>
    <t>Gratuity-Contractual Employees</t>
  </si>
  <si>
    <t>USE OF GOODS AND SERVICES</t>
  </si>
  <si>
    <t>Electricity</t>
  </si>
  <si>
    <t>Water &amp; Sewerage Charges</t>
  </si>
  <si>
    <t>Payment of Water &amp; Sewerage Charges</t>
  </si>
  <si>
    <t>Payment of Internet Connections Expenses</t>
  </si>
  <si>
    <t>Travel Costs (Airlines, Bus, Railway, Mileage Allowances, etc.)</t>
  </si>
  <si>
    <t>Payment of Travel Costs</t>
  </si>
  <si>
    <t>Catering Services (Receptions), Accommodation, Gifts, Food and Drinks</t>
  </si>
  <si>
    <t xml:space="preserve">Other Commitee Expenses </t>
  </si>
  <si>
    <t>Payment of National Celebrations</t>
  </si>
  <si>
    <t>NGCDFC Allowance</t>
  </si>
  <si>
    <t>Motor Vehicle and motocycle Insurance</t>
  </si>
  <si>
    <t>General Office Supplies (Papers, Pencils, Forms, Small Office Equipment etc.)</t>
  </si>
  <si>
    <t>Payment of Supplies and Accessories for Computers and Printers</t>
  </si>
  <si>
    <t>Payment of Sanitary and Cleaning Materials, Supplies and Services</t>
  </si>
  <si>
    <t>Bank Service Commission and Charges</t>
  </si>
  <si>
    <t>Payment of Maintenance Expenses - Motor Vehicles</t>
  </si>
  <si>
    <t>Maintenance of Buildings and Stations - Non-Residential</t>
  </si>
  <si>
    <t>Payment of Maintenance of Buildings and Stations - Non-Residential</t>
  </si>
  <si>
    <t>CONSTITUENCY OVERSIGHT COMMITTTEE</t>
  </si>
  <si>
    <t>MONITORING EVALUATION AND CAPACITY BUILDING</t>
  </si>
  <si>
    <t>Travel Allowance</t>
  </si>
  <si>
    <t>Payment of Travel Allowancefor NG-CDF Staff &amp; NG-CDFC</t>
  </si>
  <si>
    <t>Payment of Hire of Training Facilities and Equipment</t>
  </si>
  <si>
    <t>Accomodation Allowance</t>
  </si>
  <si>
    <t>Payment of Accomodation Allowance for NG-CDF Staff &amp; NG-CDFC</t>
  </si>
  <si>
    <t xml:space="preserve">Payment of NGCDFC allowances </t>
  </si>
  <si>
    <t>EXPENDITURE ITEMS</t>
  </si>
  <si>
    <t>Item</t>
  </si>
  <si>
    <t>Description</t>
  </si>
  <si>
    <t>Scale</t>
  </si>
  <si>
    <t>Number</t>
  </si>
  <si>
    <t>Rate</t>
  </si>
  <si>
    <t>Total Amount pm</t>
  </si>
  <si>
    <t>Total Amount pa</t>
  </si>
  <si>
    <t>Accounts Assistant</t>
  </si>
  <si>
    <t>CSG 11</t>
  </si>
  <si>
    <t>Clerk of Works</t>
  </si>
  <si>
    <t>CSG 12</t>
  </si>
  <si>
    <t>Records Management Assistant</t>
  </si>
  <si>
    <t>Driver</t>
  </si>
  <si>
    <t>CSG 13</t>
  </si>
  <si>
    <t>Office Assistant</t>
  </si>
  <si>
    <t>CSG 14</t>
  </si>
  <si>
    <t>Sub Total</t>
  </si>
  <si>
    <t>Utilities, Supplies and Services</t>
  </si>
  <si>
    <t>Gas Expenses</t>
  </si>
  <si>
    <t>Office Rent</t>
  </si>
  <si>
    <t>Communication, Supplies and Services</t>
  </si>
  <si>
    <t>Domestic Travel and Subsistence &amp; Other Transport Costs</t>
  </si>
  <si>
    <t>Printing, Advertising and Information Supplies &amp; Services</t>
  </si>
  <si>
    <t>Hospitality Supplies and Services</t>
  </si>
  <si>
    <t xml:space="preserve">Commitee Expenses </t>
  </si>
  <si>
    <t>Members</t>
  </si>
  <si>
    <t>Chair</t>
  </si>
  <si>
    <t>Insurance Costs</t>
  </si>
  <si>
    <t>Specialised Materials and Services</t>
  </si>
  <si>
    <t>Office and General Supplies and Services</t>
  </si>
  <si>
    <t>Fuel , Oil &amp; Lubricants</t>
  </si>
  <si>
    <t>Refined Fuels and Lubricants - Other</t>
  </si>
  <si>
    <t>Other Fuels (wood, charcoal, cooking gas etc.)</t>
  </si>
  <si>
    <t>Other Operating Expenses</t>
  </si>
  <si>
    <t>ICT Hubs</t>
  </si>
  <si>
    <t>Routine Maintenance - Vehicles and Other  Transport Equipment</t>
  </si>
  <si>
    <t>Routine Maintenance - Other Assets</t>
  </si>
  <si>
    <t>TOTAL</t>
  </si>
  <si>
    <t>Security</t>
  </si>
  <si>
    <t>clerical officer</t>
  </si>
  <si>
    <t>Secretary</t>
  </si>
  <si>
    <t>Gratuity-Contractual Employees 2022-2023fy</t>
  </si>
  <si>
    <t>Gratuity-Contractual Employees 2020-2022fy</t>
  </si>
  <si>
    <t>Amount</t>
  </si>
  <si>
    <t>Months</t>
  </si>
  <si>
    <t>Office Maintenance</t>
  </si>
  <si>
    <t>COC Members Allowance</t>
  </si>
  <si>
    <t>Persons</t>
  </si>
  <si>
    <t>Training Expenses</t>
  </si>
  <si>
    <t>STRATEGIC PLAN BUDGET</t>
  </si>
  <si>
    <t>CATEGORY B</t>
  </si>
  <si>
    <t>NO.</t>
  </si>
  <si>
    <t>ITEM</t>
  </si>
  <si>
    <t>NO. OF PAX</t>
  </si>
  <si>
    <t>NO OF WARDS/FREQ</t>
  </si>
  <si>
    <t>RATE (KSHS)</t>
  </si>
  <si>
    <t>Refreshments and Facilitation for Stakeholders consultations</t>
  </si>
  <si>
    <t>Technical and support team Facilitation &amp; Logistics</t>
  </si>
  <si>
    <t>Consultancy Fee</t>
  </si>
  <si>
    <t>Refreshments and Facilitation Stakeholders Validation Forums  </t>
  </si>
  <si>
    <t>Fact Sheet Data Collection</t>
  </si>
  <si>
    <t>Printing of Final Document</t>
  </si>
  <si>
    <t>Launching</t>
  </si>
  <si>
    <t>Employer Contribution to NSSF</t>
  </si>
  <si>
    <t>4-0044-260-2630204-104-2022-2023-18</t>
  </si>
  <si>
    <t>4-0044-260-2630204-104-2022-2023-15</t>
  </si>
  <si>
    <t>4-0044-260-2630204-104-2022-2023-16</t>
  </si>
  <si>
    <t>4-0044-260-2630204-104-2022-2023-17</t>
  </si>
  <si>
    <t>4-0044-260-2630204-104-2022-2023-19</t>
  </si>
  <si>
    <t>4-0044-260-2630204-104-2022-2023-20</t>
  </si>
  <si>
    <t>4-0044-260-2630204-104-2022-2023-21</t>
  </si>
  <si>
    <t>4-0044-260-2630204-104-2022-2023-22</t>
  </si>
  <si>
    <t>4-0044-260-2630204-104-2022-2023-23</t>
  </si>
  <si>
    <t>4-0044-260-2630204-104-2022-2023-24</t>
  </si>
  <si>
    <t>4-0044-260-2630204-104-2022-2023-25</t>
  </si>
  <si>
    <t>4-0044-260-2630204-104-2022-2023-26</t>
  </si>
  <si>
    <t>4-0044-260-2630204-104-2022-2023-27</t>
  </si>
  <si>
    <t>4-0044-260-2630204-104-2022-2023-28</t>
  </si>
  <si>
    <t>4-0044-260-2630204-104-2022-2023-29</t>
  </si>
  <si>
    <t>4-0044-260-2630204-104-2022-2023-30</t>
  </si>
  <si>
    <t>4-0044-260-2630204-104-2022-2023-31</t>
  </si>
  <si>
    <t>4-0044-260-2630204-104-2022-2023-32</t>
  </si>
  <si>
    <t>4-0044-260-2630204-104-2022-2023-33</t>
  </si>
  <si>
    <t>4-0044-260-2630204-104-2022-2023-34</t>
  </si>
  <si>
    <t>4-0044-260-2630204-104-2022-2023-35</t>
  </si>
  <si>
    <t>4-0044-260-2630204-104-2022-2023-36</t>
  </si>
  <si>
    <t>4-0044-260-2630204-104-2022-2023-37</t>
  </si>
  <si>
    <t>4-0044-260-2630204-104-2022-2023-38</t>
  </si>
  <si>
    <t>4-0044-260-2630204-104-2022-2023-39</t>
  </si>
  <si>
    <t>4-0044-260-2630204-104-2022-2023-40</t>
  </si>
  <si>
    <t>4-0044-260-2630204-104-2022-2023-41</t>
  </si>
  <si>
    <t>4-0044-260-2630204-104-2022-2023-42</t>
  </si>
  <si>
    <t>4-0044-260-2630204-104-2022-2023-43</t>
  </si>
  <si>
    <t>4-0044-260-2630204-104-2022-2023-44</t>
  </si>
  <si>
    <t>4-0044-260-2630204-104-2022-2023-45</t>
  </si>
  <si>
    <t>4-0044-260-2630206-104-2022-2023-1</t>
  </si>
  <si>
    <t>4-0044-260-2630206-104-2022-2023-2</t>
  </si>
  <si>
    <t>4-0044-260-2640507-113-2022-2023-1</t>
  </si>
  <si>
    <t>4-0044-260-2640507-113-2022-2023-2</t>
  </si>
  <si>
    <t>4-0044-260-2640507-113-2022-2023-3</t>
  </si>
  <si>
    <t>4-0044-260-2640507-113-2022-2023-4</t>
  </si>
  <si>
    <t>4-0044-260-2640507-113-2022-2023-5</t>
  </si>
  <si>
    <t>4-0044-260-2640507-113-2022-2023-6</t>
  </si>
  <si>
    <t>4-0044-260-2640507-113-2022-2023-7</t>
  </si>
  <si>
    <t>4-0044-260-2640507-113-2022-2023-8</t>
  </si>
  <si>
    <t>4-044-260-2211310-108-2022/2023-001</t>
  </si>
  <si>
    <t xml:space="preserve">Payment of 10 staff Basic salaries </t>
  </si>
  <si>
    <t xml:space="preserve">Payment of House allowances to 10 NGCDFC staff </t>
  </si>
  <si>
    <t xml:space="preserve">To facilitate in preparation, facts collection designing, typesetting and printing of Kuria East Constituency Strategic plan for the period between 2023-2027 </t>
  </si>
  <si>
    <t xml:space="preserve">Facilitate regional spor tournament in partnership with other constituencies within the Region </t>
  </si>
  <si>
    <t xml:space="preserve">Payment of gratuity to NGCDFC 10 staff </t>
  </si>
  <si>
    <t>Payment of gratuity to NGCDFC 8 staff for two (2) years( 2020-2022)</t>
  </si>
  <si>
    <t>Kendege Police station</t>
  </si>
  <si>
    <t>Construction of a police station to completion, made up7 offfices, 2 cells,4 door toilets, septic tank, 4door pit latrine and armoury i.e foundation, walling, roofing, plastering, fixing of windows and doors,  plumbing works, electrical works,painting and labelling.</t>
  </si>
  <si>
    <t>Purchase of 100 Desks</t>
  </si>
  <si>
    <t>Renovation of eight classrooms,roofing,Fixing doors and windows,glazing ,flooring and painting</t>
  </si>
  <si>
    <t>Renovation of administration  block with four offices,roofing,fixing doors and window,glazing,flooring,wiring and painting@1,000,000 and Renovation of two classrooms ,Roofing,fixing doors, windows,glazing,flooring and painting with four office to completion</t>
  </si>
  <si>
    <t>Construction of four door latrine to completion</t>
  </si>
  <si>
    <t>Construction of two four door latrineto completion</t>
  </si>
  <si>
    <t>Construction of two four doorlatrine to completion</t>
  </si>
  <si>
    <t>Construction of two(2) blocks, four door latrine to completion</t>
  </si>
  <si>
    <t>Additional funds for renovation of 4 classroom, plastering,flooring, fixing of doors and windors, painting and labelling</t>
  </si>
  <si>
    <t>Renovation of 2 classroom to completion,Roofing,fixing doors ,glazing,flooring,and painting</t>
  </si>
  <si>
    <t>Construction of two(2) blocks, door four doors latrine</t>
  </si>
  <si>
    <t>Chinato ACC</t>
  </si>
  <si>
    <t>Construction of armoury and store for storage of exhibits</t>
  </si>
  <si>
    <t>Completion of chiefs office@500,000 and construction of foor door pit latrine@500000</t>
  </si>
  <si>
    <t>Completion of chiefs office@2,000,000 and construction of foor door pit latrine@500,000</t>
  </si>
  <si>
    <t>Construction of four door pit latrine</t>
  </si>
  <si>
    <t>4-044-260-2640509-112-2022-2023-1</t>
  </si>
  <si>
    <r>
      <t>4-044-260-2640509-112-2022-2023-2</t>
    </r>
    <r>
      <rPr>
        <sz val="11"/>
        <color theme="1"/>
        <rFont val="Calibri"/>
        <family val="2"/>
        <scheme val="minor"/>
      </rPr>
      <t/>
    </r>
  </si>
  <si>
    <t>Remuneration of Instructors and Contract Based Training Services-.</t>
  </si>
  <si>
    <r>
      <t>Remuneration of Instructors and Contract Based Training Services during NG-CDF Staff, NG-CDFC and PMCs Training (</t>
    </r>
    <r>
      <rPr>
        <sz val="14"/>
        <color theme="1"/>
        <rFont val="Footlight MT Light"/>
        <family val="1"/>
      </rPr>
      <t>Drug and HIV trainings )</t>
    </r>
  </si>
  <si>
    <t>Purchase of Uniforms and Clothing - NG-CDFC &amp; Staff</t>
  </si>
  <si>
    <t>4-044-260-2110201-100-2022-2023-1</t>
  </si>
  <si>
    <t>4-044-260-2110301-100-2022-2023-1</t>
  </si>
  <si>
    <t>4-044-260-2120201-100-2022-2023-4</t>
  </si>
  <si>
    <t>4-044-260-2710102-100-2022-2023-2</t>
  </si>
  <si>
    <t>4-044-260-2710102-100-2022-2023-3</t>
  </si>
  <si>
    <t>4-044-260-2210101-100-2022-2023-3</t>
  </si>
  <si>
    <t>4-044-260-2210102-100-2022-2023-3</t>
  </si>
  <si>
    <t>4-044-260-2210201-100-2022-2023-3</t>
  </si>
  <si>
    <t>4-044-260-2210202-100-2022-2023-3</t>
  </si>
  <si>
    <t>4-044-260-2210203-100-2022-2023-3</t>
  </si>
  <si>
    <t>4-044-260-2210301-100-2022-2023-3</t>
  </si>
  <si>
    <t>4-044-260-2210302-100-2022-2023-3</t>
  </si>
  <si>
    <t>4-044-260-2210303-100-2022-2023-3</t>
  </si>
  <si>
    <t>4-044-260-2210502-100-2022-2023-3</t>
  </si>
  <si>
    <t>4-044-260-2210503-100-2022-2023-3</t>
  </si>
  <si>
    <t>4-044-260-2210504-100-2022-2023-3</t>
  </si>
  <si>
    <t>4-044-260-2210604-100-2022-2023-3</t>
  </si>
  <si>
    <t>4-044-260-2210801-100-2022-2023-3</t>
  </si>
  <si>
    <t>4-044-260-2210802-100-2022-2023-6</t>
  </si>
  <si>
    <t>4-044-260-2210805-100-2022-2023-3</t>
  </si>
  <si>
    <t>4-044-260-2210811-100-2022-2023-6</t>
  </si>
  <si>
    <t>4-044-260-2210904-100-2022-2023-3</t>
  </si>
  <si>
    <t>4-044-260-2211016-100-2022-2023-3</t>
  </si>
  <si>
    <t>4-044-260-2211101-100-2022-2023-3</t>
  </si>
  <si>
    <t>4-044-260-2211102-100-2022-2023-3</t>
  </si>
  <si>
    <t>4-044-260-2211103-100-2022-2023-3</t>
  </si>
  <si>
    <t>4-044-260-2211201-100-2022-2023-3</t>
  </si>
  <si>
    <t>4-044-260-2211301-100-2022-2023-3</t>
  </si>
  <si>
    <t>4-044-260-2220101-100-2022-2023-3</t>
  </si>
  <si>
    <t>4-044-260-2220202-100-2022-2023-3</t>
  </si>
  <si>
    <t>4-044-260-2220205-100-2022-2023-3</t>
  </si>
  <si>
    <t>4-044-260-2210301-100-2022-2023-1</t>
  </si>
  <si>
    <t>4-044-260-2210201-111-2022-2023-1</t>
  </si>
  <si>
    <t>4-044-260-2210301-111-2022-2023-1</t>
  </si>
  <si>
    <t>4-044-260-2210302-111-2022-2023-1</t>
  </si>
  <si>
    <t>4-044-260-2210303-111-2022-2023-1</t>
  </si>
  <si>
    <t>4-044-260-2210502-111-2022-2023-1</t>
  </si>
  <si>
    <t>4-044-260-2210504-111-2022-2023-1</t>
  </si>
  <si>
    <t>4-044-260-2210701-111-2022-2023-3</t>
  </si>
  <si>
    <t>4-044-260-2210702-111-2022-2023-3</t>
  </si>
  <si>
    <t>4-044-260-2210703-111-2022-2023-3</t>
  </si>
  <si>
    <t>4-044-260-2210704-111-2022-2023-3</t>
  </si>
  <si>
    <t>4-044-260-2210710-111-2022-2023-3</t>
  </si>
  <si>
    <t>4-044-260-2210801-111-2022-2023-1</t>
  </si>
  <si>
    <t>4-044-260-2210802-111-2022-2023-2</t>
  </si>
  <si>
    <t>4-044-260-2210303-111-2022-2023-2</t>
  </si>
  <si>
    <t>4-044-260-2211101-111-2022-2023-1</t>
  </si>
  <si>
    <t>4-044-260-2211102-111-2022-2023-1</t>
  </si>
  <si>
    <t>4-044-260-2211201-111-2022-2023-1</t>
  </si>
  <si>
    <t>4-044-260-2640101-103-2022/2023-1</t>
  </si>
  <si>
    <t>4-044-260-2640102-103-2022/2023-2</t>
  </si>
  <si>
    <t>4-044-260-2640103-103-2021-2022-4</t>
  </si>
  <si>
    <t>4-044-260-2640200-101-2022-2023-1</t>
  </si>
  <si>
    <t>4-044-260-2640510-110-2022-2023-1</t>
  </si>
  <si>
    <t>4-044-260-2640510-110-2022-2023-2</t>
  </si>
  <si>
    <t>4-044-260-2640510-110-2022-2023-3</t>
  </si>
  <si>
    <t>4-044-260-2640510-110-2022-2023-4</t>
  </si>
  <si>
    <t>4-044-260-2640510-110-2022-2023-5</t>
  </si>
  <si>
    <t>4-044-260-2640510-110-2022-2023-6</t>
  </si>
  <si>
    <t>4-044-260-2640510-110-2022-2023-7</t>
  </si>
  <si>
    <t>4-044-260-2640510-110-2022-2023-8</t>
  </si>
  <si>
    <t>4-044-260-2640510-110-2022-2023-9</t>
  </si>
  <si>
    <t>4-044-260-2640510-110-2022-2023-10</t>
  </si>
  <si>
    <t>4-044-260-2640510-110-2022-2023-11</t>
  </si>
  <si>
    <t>4-044-260-2640510-110-2022-2023-12</t>
  </si>
  <si>
    <t>4-044-260-2640510-110-2022-2023-13</t>
  </si>
  <si>
    <t>Siabai Primary school</t>
  </si>
  <si>
    <t>Renovation of two (2) classrooms to completion i.e flooring, plastering, veranda, extension of the ring beam, roofing, installation of veranda, doors, windows, painting and labelling</t>
  </si>
  <si>
    <t>Construction of 1 classroom to completion  previously done by school upto lintel level  i.e roofing,plastering, fixing of door and windows, flooring, verandah,painting and labelling.</t>
  </si>
  <si>
    <t>Construction of 2 classrooms at lintel level previously done by the schooli.e roofing, plastering, flooring, painting and branding</t>
  </si>
  <si>
    <t>PROJECT PROPOSALS FOR KURIA EAST NATIONAL GOVERNMENT CONSTITUENCY DEVELOPMENT FUND</t>
  </si>
  <si>
    <t>Remuneration of Instructors and Contract Based Training Services during NG-CDF Staff, NG-CDFC and PMCs Training (Drug and HIV trainings )</t>
  </si>
  <si>
    <t>Carry out Constituency Sports tournament Kshs.1,650,000 and the winning teams/schools to be awarded with trophies ( KSHS.250,000), balls (kshs.200,000), and games kits (Kshs450,000) at Kshs. 2,400,000-</t>
  </si>
  <si>
    <t>Renovation of 2 classroom to completion,Roofing,fixing doors ,window glazing,flooring, fascia board and painting</t>
  </si>
  <si>
    <t>Renovation of 4 No.  Classrooms to completion, roofing, fixing of doors and windows, windows glazing ,floor screed and tiling fixing of fascia board and painting</t>
  </si>
  <si>
    <t>Renovation of 2 classrooms to completion cutting to gable, casting of ring beam, extension of veranda , re - roofing, plastering, flooring, fixing of windows and doors, painting and branding.</t>
  </si>
  <si>
    <t>Additional funds for Renovation of 4 classrooms to completion casting of ring beam, extension of verandah ,re - roofing, plastering, flooring, fixing of windows and doors, painting and branding.</t>
  </si>
  <si>
    <r>
      <t xml:space="preserve">Renovation of administration  block with four offices to completion i.e re – roofing, fixing doors and window, glazing, floor screed and tiles, wiring and painting@Kshs1,000,000.00 and two classrooms to completion i.e plastering, fixing of windows and doors, flooring, painting and labelling @  </t>
    </r>
    <r>
      <rPr>
        <b/>
        <sz val="12"/>
        <color rgb="FF000000"/>
        <rFont val="Book Antiqua"/>
        <family val="1"/>
      </rPr>
      <t>Kshs 1,000,000.00</t>
    </r>
    <r>
      <rPr>
        <sz val="12"/>
        <color rgb="FF000000"/>
        <rFont val="Book Antiqua"/>
        <family val="1"/>
      </rPr>
      <t xml:space="preserve"> </t>
    </r>
  </si>
  <si>
    <t>Additional funds for Renovation of 2 classrooms to completion i.e Extension of veranda , plastering, flooring, fixing of windows and doors, painting and branding.</t>
  </si>
  <si>
    <t>Additional funds for construction of 1 classroom to completion  previously done by school upto lintel level  i.e roofing,plastering, fixing of door and windows, flooring, verandah,painting and labelling.</t>
  </si>
  <si>
    <t>Construction of two(2) classrooms to completion.</t>
  </si>
  <si>
    <t>Renovation of 2 classroom to completion, plastering,flooring, fixing of doors and windors, painting and labelling</t>
  </si>
  <si>
    <t>OTHER</t>
  </si>
  <si>
    <t>SECURITY</t>
  </si>
  <si>
    <t>TERTIARY PROJECTS</t>
  </si>
  <si>
    <t>ENVIRONMENT PROJECTS</t>
  </si>
  <si>
    <t>EMERGENCY</t>
  </si>
  <si>
    <t>BURSARY</t>
  </si>
  <si>
    <t>MONITORING &amp; EVALUATION</t>
  </si>
  <si>
    <t>CONSTITUENCY OVERSIGHT COMMITTEE</t>
  </si>
  <si>
    <t>ADMINSTRATION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</si>
</sst>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Footlight MT Light"/>
      <family val="1"/>
    </font>
    <font>
      <b/>
      <sz val="12"/>
      <name val="Footlight MT Light"/>
      <family val="1"/>
    </font>
    <font>
      <sz val="11"/>
      <color theme="1"/>
      <name val="Footlight MT Light"/>
      <family val="1"/>
    </font>
    <font>
      <b/>
      <sz val="11"/>
      <name val="Footlight MT Light"/>
      <family val="1"/>
    </font>
    <font>
      <sz val="10"/>
      <color rgb="FF000000"/>
      <name val="Times New Roman"/>
      <family val="1"/>
    </font>
    <font>
      <sz val="11"/>
      <color rgb="FF000000"/>
      <name val="Footlight MT Light"/>
      <family val="1"/>
    </font>
    <font>
      <b/>
      <sz val="11"/>
      <color theme="1"/>
      <name val="Footlight MT Light"/>
      <family val="1"/>
    </font>
    <font>
      <sz val="10"/>
      <name val="Arial"/>
      <family val="2"/>
    </font>
    <font>
      <sz val="12"/>
      <color rgb="FFFF0000"/>
      <name val="Footlight MT Light"/>
      <family val="1"/>
    </font>
    <font>
      <sz val="12"/>
      <color theme="1"/>
      <name val="Footlight MT Light"/>
      <family val="1"/>
    </font>
    <font>
      <sz val="12"/>
      <color rgb="FF000000"/>
      <name val="Footlight MT Light"/>
      <family val="1"/>
    </font>
    <font>
      <sz val="8"/>
      <name val="Calibri"/>
      <family val="2"/>
      <scheme val="minor"/>
    </font>
    <font>
      <b/>
      <sz val="12"/>
      <color rgb="FF000000"/>
      <name val="Footlight MT Light"/>
      <family val="1"/>
    </font>
    <font>
      <b/>
      <sz val="12"/>
      <color theme="1"/>
      <name val="Footlight MT Light"/>
      <family val="1"/>
    </font>
    <font>
      <sz val="12"/>
      <color theme="1"/>
      <name val="Times New Roman"/>
      <family val="1"/>
    </font>
    <font>
      <sz val="11"/>
      <name val="Footlight MT Light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4"/>
      <color theme="1"/>
      <name val="Footlight MT Light"/>
      <family val="1"/>
    </font>
    <font>
      <sz val="12"/>
      <color theme="1"/>
      <name val="Calibri"/>
      <family val="2"/>
      <scheme val="minor"/>
    </font>
    <font>
      <sz val="12"/>
      <color rgb="FF000000"/>
      <name val="Book Antiqua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33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7" fillId="2" borderId="1" xfId="3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7" fillId="2" borderId="6" xfId="3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top"/>
    </xf>
    <xf numFmtId="0" fontId="2" fillId="2" borderId="1" xfId="3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2" borderId="1" xfId="1" applyFont="1" applyFill="1" applyBorder="1" applyAlignment="1">
      <alignment horizontal="right" vertical="top" wrapText="1"/>
    </xf>
    <xf numFmtId="0" fontId="3" fillId="2" borderId="1" xfId="4" applyFont="1" applyFill="1" applyBorder="1" applyAlignment="1">
      <alignment vertical="top"/>
    </xf>
    <xf numFmtId="0" fontId="12" fillId="2" borderId="1" xfId="3" applyFont="1" applyFill="1" applyBorder="1" applyAlignment="1">
      <alignment horizontal="left" vertical="top" wrapText="1"/>
    </xf>
    <xf numFmtId="0" fontId="12" fillId="2" borderId="1" xfId="4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164" fontId="11" fillId="2" borderId="1" xfId="1" applyFont="1" applyFill="1" applyBorder="1" applyAlignment="1">
      <alignment horizontal="right" vertical="top"/>
    </xf>
    <xf numFmtId="0" fontId="3" fillId="2" borderId="1" xfId="4" applyFont="1" applyFill="1" applyBorder="1" applyAlignment="1">
      <alignment vertical="top" wrapText="1"/>
    </xf>
    <xf numFmtId="0" fontId="3" fillId="2" borderId="1" xfId="3" applyFont="1" applyFill="1" applyBorder="1" applyAlignment="1">
      <alignment vertical="top" wrapText="1"/>
    </xf>
    <xf numFmtId="0" fontId="12" fillId="2" borderId="1" xfId="7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164" fontId="3" fillId="2" borderId="1" xfId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vertical="top"/>
    </xf>
    <xf numFmtId="164" fontId="15" fillId="2" borderId="1" xfId="1" applyFont="1" applyFill="1" applyBorder="1" applyAlignment="1">
      <alignment vertical="top"/>
    </xf>
    <xf numFmtId="164" fontId="11" fillId="0" borderId="1" xfId="1" applyFont="1" applyBorder="1" applyAlignment="1">
      <alignment horizontal="right" vertical="top" wrapText="1"/>
    </xf>
    <xf numFmtId="164" fontId="11" fillId="2" borderId="1" xfId="1" applyFont="1" applyFill="1" applyBorder="1" applyAlignment="1">
      <alignment horizontal="right" vertical="top" wrapText="1"/>
    </xf>
    <xf numFmtId="164" fontId="3" fillId="2" borderId="1" xfId="1" applyFont="1" applyFill="1" applyBorder="1" applyAlignment="1">
      <alignment vertical="top" wrapText="1"/>
    </xf>
    <xf numFmtId="164" fontId="12" fillId="2" borderId="1" xfId="1" applyFont="1" applyFill="1" applyBorder="1" applyAlignment="1">
      <alignment horizontal="right" vertical="top" wrapText="1"/>
    </xf>
    <xf numFmtId="164" fontId="15" fillId="2" borderId="1" xfId="1" applyFont="1" applyFill="1" applyBorder="1" applyAlignment="1">
      <alignment horizontal="right" vertical="top"/>
    </xf>
    <xf numFmtId="164" fontId="4" fillId="0" borderId="0" xfId="1" applyFont="1" applyAlignment="1">
      <alignment horizontal="right" vertical="top"/>
    </xf>
    <xf numFmtId="164" fontId="2" fillId="2" borderId="1" xfId="1" applyFont="1" applyFill="1" applyBorder="1" applyAlignment="1">
      <alignment horizontal="center" vertical="top" wrapText="1"/>
    </xf>
    <xf numFmtId="164" fontId="11" fillId="2" borderId="1" xfId="1" applyFont="1" applyFill="1" applyBorder="1" applyAlignment="1">
      <alignment horizontal="center" vertical="top" wrapText="1"/>
    </xf>
    <xf numFmtId="164" fontId="15" fillId="2" borderId="1" xfId="1" applyFont="1" applyFill="1" applyBorder="1" applyAlignment="1">
      <alignment horizontal="center" vertical="top"/>
    </xf>
    <xf numFmtId="164" fontId="4" fillId="0" borderId="0" xfId="1" applyFont="1" applyAlignment="1">
      <alignment horizontal="center" vertical="top"/>
    </xf>
    <xf numFmtId="164" fontId="11" fillId="0" borderId="1" xfId="1" applyFont="1" applyBorder="1" applyAlignment="1">
      <alignment horizontal="right" vertical="top"/>
    </xf>
    <xf numFmtId="164" fontId="11" fillId="0" borderId="1" xfId="1" applyFont="1" applyBorder="1" applyAlignment="1">
      <alignment vertical="top"/>
    </xf>
    <xf numFmtId="164" fontId="11" fillId="0" borderId="1" xfId="1" applyFont="1" applyBorder="1" applyAlignment="1">
      <alignment vertical="top" wrapText="1"/>
    </xf>
    <xf numFmtId="0" fontId="15" fillId="2" borderId="1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left" vertical="top"/>
    </xf>
    <xf numFmtId="0" fontId="0" fillId="0" borderId="10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Border="1"/>
    <xf numFmtId="0" fontId="2" fillId="0" borderId="1" xfId="0" applyFont="1" applyBorder="1" applyAlignment="1">
      <alignment horizontal="left"/>
    </xf>
    <xf numFmtId="0" fontId="11" fillId="0" borderId="1" xfId="0" applyFont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2" fillId="0" borderId="10" xfId="0" applyFont="1" applyBorder="1" applyAlignment="1">
      <alignment horizontal="left" vertical="top"/>
    </xf>
    <xf numFmtId="0" fontId="12" fillId="0" borderId="1" xfId="0" applyFont="1" applyBorder="1" applyAlignment="1">
      <alignment wrapText="1"/>
    </xf>
    <xf numFmtId="0" fontId="4" fillId="0" borderId="1" xfId="0" applyFont="1" applyBorder="1"/>
    <xf numFmtId="0" fontId="11" fillId="0" borderId="6" xfId="0" applyFont="1" applyBorder="1" applyAlignment="1">
      <alignment vertical="top" wrapText="1"/>
    </xf>
    <xf numFmtId="0" fontId="16" fillId="0" borderId="0" xfId="0" applyFont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wrapText="1"/>
    </xf>
    <xf numFmtId="0" fontId="3" fillId="0" borderId="1" xfId="2" applyNumberFormat="1" applyFont="1" applyBorder="1"/>
    <xf numFmtId="165" fontId="3" fillId="0" borderId="1" xfId="2" applyNumberFormat="1" applyFont="1" applyBorder="1" applyAlignment="1">
      <alignment horizontal="left" vertical="center"/>
    </xf>
    <xf numFmtId="165" fontId="3" fillId="0" borderId="1" xfId="2" applyNumberFormat="1" applyFont="1" applyBorder="1" applyAlignment="1">
      <alignment horizontal="left" vertical="center" indent="4"/>
    </xf>
    <xf numFmtId="0" fontId="2" fillId="0" borderId="1" xfId="2" applyNumberFormat="1" applyFont="1" applyBorder="1"/>
    <xf numFmtId="0" fontId="11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1" xfId="2" applyNumberFormat="1" applyFont="1" applyBorder="1" applyAlignment="1">
      <alignment horizontal="left"/>
    </xf>
    <xf numFmtId="0" fontId="4" fillId="0" borderId="12" xfId="0" applyFont="1" applyBorder="1"/>
    <xf numFmtId="0" fontId="2" fillId="0" borderId="1" xfId="2" applyNumberFormat="1" applyFont="1" applyBorder="1" applyAlignment="1">
      <alignment horizontal="right"/>
    </xf>
    <xf numFmtId="0" fontId="11" fillId="0" borderId="1" xfId="0" applyFont="1" applyBorder="1" applyAlignment="1"/>
    <xf numFmtId="0" fontId="4" fillId="0" borderId="0" xfId="0" applyFont="1" applyAlignment="1">
      <alignment horizontal="left"/>
    </xf>
    <xf numFmtId="0" fontId="3" fillId="0" borderId="7" xfId="2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3" fontId="15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3" fontId="11" fillId="0" borderId="1" xfId="0" applyNumberFormat="1" applyFont="1" applyBorder="1" applyAlignment="1">
      <alignment horizontal="left"/>
    </xf>
    <xf numFmtId="165" fontId="12" fillId="0" borderId="1" xfId="2" applyNumberFormat="1" applyFont="1" applyBorder="1" applyAlignment="1">
      <alignment horizontal="left" vertical="center" wrapText="1"/>
    </xf>
    <xf numFmtId="3" fontId="4" fillId="0" borderId="1" xfId="0" applyNumberFormat="1" applyFont="1" applyBorder="1"/>
    <xf numFmtId="3" fontId="2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3" fontId="17" fillId="0" borderId="1" xfId="0" applyNumberFormat="1" applyFont="1" applyBorder="1"/>
    <xf numFmtId="0" fontId="8" fillId="4" borderId="1" xfId="0" applyFont="1" applyFill="1" applyBorder="1" applyAlignment="1"/>
    <xf numFmtId="0" fontId="8" fillId="4" borderId="1" xfId="0" applyFont="1" applyFill="1" applyBorder="1" applyAlignment="1">
      <alignment horizontal="left"/>
    </xf>
    <xf numFmtId="3" fontId="8" fillId="4" borderId="1" xfId="0" applyNumberFormat="1" applyFont="1" applyFill="1" applyBorder="1"/>
    <xf numFmtId="165" fontId="14" fillId="4" borderId="1" xfId="2" applyNumberFormat="1" applyFont="1" applyFill="1" applyBorder="1" applyAlignment="1">
      <alignment horizontal="left" vertical="center" wrapText="1"/>
    </xf>
    <xf numFmtId="3" fontId="15" fillId="4" borderId="1" xfId="0" applyNumberFormat="1" applyFont="1" applyFill="1" applyBorder="1" applyAlignment="1">
      <alignment horizontal="left"/>
    </xf>
    <xf numFmtId="0" fontId="8" fillId="4" borderId="1" xfId="0" applyFont="1" applyFill="1" applyBorder="1"/>
    <xf numFmtId="3" fontId="11" fillId="4" borderId="1" xfId="0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/>
    <xf numFmtId="3" fontId="4" fillId="4" borderId="1" xfId="0" applyNumberFormat="1" applyFont="1" applyFill="1" applyBorder="1"/>
    <xf numFmtId="0" fontId="14" fillId="4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12" fillId="4" borderId="12" xfId="0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left"/>
    </xf>
    <xf numFmtId="164" fontId="4" fillId="0" borderId="0" xfId="1" applyFont="1"/>
    <xf numFmtId="164" fontId="8" fillId="0" borderId="1" xfId="1" applyFont="1" applyBorder="1" applyAlignment="1">
      <alignment horizontal="left" wrapText="1"/>
    </xf>
    <xf numFmtId="164" fontId="4" fillId="0" borderId="1" xfId="1" applyFont="1" applyBorder="1"/>
    <xf numFmtId="164" fontId="8" fillId="4" borderId="1" xfId="1" applyFont="1" applyFill="1" applyBorder="1"/>
    <xf numFmtId="164" fontId="8" fillId="0" borderId="1" xfId="1" applyFont="1" applyBorder="1"/>
    <xf numFmtId="164" fontId="0" fillId="0" borderId="0" xfId="1" applyFont="1"/>
    <xf numFmtId="0" fontId="16" fillId="0" borderId="1" xfId="0" applyFont="1" applyBorder="1" applyAlignment="1">
      <alignment horizontal="left"/>
    </xf>
    <xf numFmtId="0" fontId="18" fillId="0" borderId="1" xfId="2" applyNumberFormat="1" applyFont="1" applyBorder="1" applyAlignment="1">
      <alignment horizontal="left"/>
    </xf>
    <xf numFmtId="0" fontId="16" fillId="0" borderId="1" xfId="0" applyFont="1" applyBorder="1"/>
    <xf numFmtId="0" fontId="19" fillId="5" borderId="1" xfId="0" applyFont="1" applyFill="1" applyBorder="1" applyAlignment="1">
      <alignment horizontal="left"/>
    </xf>
    <xf numFmtId="3" fontId="19" fillId="5" borderId="1" xfId="0" applyNumberFormat="1" applyFont="1" applyFill="1" applyBorder="1" applyAlignment="1">
      <alignment horizontal="left"/>
    </xf>
    <xf numFmtId="0" fontId="19" fillId="5" borderId="1" xfId="0" applyFont="1" applyFill="1" applyBorder="1" applyAlignment="1">
      <alignment horizontal="left" wrapText="1"/>
    </xf>
    <xf numFmtId="0" fontId="20" fillId="0" borderId="1" xfId="0" applyFont="1" applyBorder="1" applyAlignment="1">
      <alignment horizontal="left" wrapText="1"/>
    </xf>
    <xf numFmtId="3" fontId="16" fillId="0" borderId="1" xfId="0" applyNumberFormat="1" applyFont="1" applyBorder="1" applyAlignment="1">
      <alignment horizontal="left"/>
    </xf>
    <xf numFmtId="0" fontId="21" fillId="0" borderId="1" xfId="2" applyNumberFormat="1" applyFont="1" applyBorder="1"/>
    <xf numFmtId="3" fontId="16" fillId="0" borderId="1" xfId="0" applyNumberFormat="1" applyFont="1" applyBorder="1"/>
    <xf numFmtId="0" fontId="19" fillId="6" borderId="1" xfId="0" applyFont="1" applyFill="1" applyBorder="1" applyAlignment="1"/>
    <xf numFmtId="0" fontId="19" fillId="6" borderId="1" xfId="0" applyFont="1" applyFill="1" applyBorder="1" applyAlignment="1">
      <alignment horizontal="left"/>
    </xf>
    <xf numFmtId="3" fontId="19" fillId="6" borderId="1" xfId="0" applyNumberFormat="1" applyFont="1" applyFill="1" applyBorder="1" applyAlignment="1">
      <alignment horizontal="left"/>
    </xf>
    <xf numFmtId="0" fontId="19" fillId="6" borderId="1" xfId="0" applyFont="1" applyFill="1" applyBorder="1" applyAlignment="1">
      <alignment horizontal="left" wrapText="1"/>
    </xf>
    <xf numFmtId="3" fontId="19" fillId="6" borderId="1" xfId="0" applyNumberFormat="1" applyFont="1" applyFill="1" applyBorder="1" applyAlignment="1">
      <alignment horizontal="right" wrapText="1"/>
    </xf>
    <xf numFmtId="0" fontId="19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 wrapText="1"/>
    </xf>
    <xf numFmtId="0" fontId="22" fillId="6" borderId="1" xfId="0" applyFont="1" applyFill="1" applyBorder="1" applyAlignment="1">
      <alignment horizontal="left" wrapText="1"/>
    </xf>
    <xf numFmtId="3" fontId="16" fillId="6" borderId="1" xfId="0" applyNumberFormat="1" applyFont="1" applyFill="1" applyBorder="1" applyAlignment="1">
      <alignment horizontal="left"/>
    </xf>
    <xf numFmtId="0" fontId="16" fillId="6" borderId="1" xfId="0" applyFont="1" applyFill="1" applyBorder="1" applyAlignment="1">
      <alignment horizontal="left"/>
    </xf>
    <xf numFmtId="3" fontId="16" fillId="6" borderId="1" xfId="0" applyNumberFormat="1" applyFont="1" applyFill="1" applyBorder="1"/>
    <xf numFmtId="3" fontId="19" fillId="6" borderId="1" xfId="0" applyNumberFormat="1" applyFont="1" applyFill="1" applyBorder="1"/>
    <xf numFmtId="0" fontId="21" fillId="0" borderId="1" xfId="0" applyFont="1" applyBorder="1"/>
    <xf numFmtId="0" fontId="16" fillId="6" borderId="1" xfId="0" applyFont="1" applyFill="1" applyBorder="1"/>
    <xf numFmtId="4" fontId="19" fillId="0" borderId="1" xfId="0" applyNumberFormat="1" applyFont="1" applyBorder="1" applyAlignment="1">
      <alignment horizontal="left"/>
    </xf>
    <xf numFmtId="3" fontId="19" fillId="0" borderId="1" xfId="0" applyNumberFormat="1" applyFont="1" applyBorder="1"/>
    <xf numFmtId="0" fontId="16" fillId="0" borderId="0" xfId="0" applyFont="1" applyAlignment="1">
      <alignment horizontal="left"/>
    </xf>
    <xf numFmtId="0" fontId="20" fillId="0" borderId="3" xfId="0" applyFont="1" applyBorder="1" applyAlignment="1">
      <alignment wrapText="1"/>
    </xf>
    <xf numFmtId="3" fontId="16" fillId="0" borderId="1" xfId="0" applyNumberFormat="1" applyFont="1" applyBorder="1" applyAlignment="1">
      <alignment horizontal="right"/>
    </xf>
    <xf numFmtId="0" fontId="16" fillId="0" borderId="3" xfId="0" applyFont="1" applyBorder="1"/>
    <xf numFmtId="3" fontId="16" fillId="0" borderId="1" xfId="0" applyNumberFormat="1" applyFont="1" applyFill="1" applyBorder="1"/>
    <xf numFmtId="3" fontId="16" fillId="0" borderId="1" xfId="0" applyNumberFormat="1" applyFont="1" applyFill="1" applyBorder="1" applyAlignment="1">
      <alignment horizontal="right"/>
    </xf>
    <xf numFmtId="3" fontId="22" fillId="0" borderId="1" xfId="0" applyNumberFormat="1" applyFont="1" applyBorder="1" applyAlignment="1">
      <alignment horizontal="left" wrapText="1"/>
    </xf>
    <xf numFmtId="0" fontId="16" fillId="0" borderId="3" xfId="0" applyFont="1" applyBorder="1" applyAlignment="1">
      <alignment wrapText="1"/>
    </xf>
    <xf numFmtId="0" fontId="19" fillId="0" borderId="1" xfId="0" applyFont="1" applyBorder="1"/>
    <xf numFmtId="3" fontId="19" fillId="0" borderId="1" xfId="0" applyNumberFormat="1" applyFont="1" applyBorder="1" applyAlignment="1">
      <alignment horizontal="right"/>
    </xf>
    <xf numFmtId="0" fontId="19" fillId="7" borderId="1" xfId="0" applyFont="1" applyFill="1" applyBorder="1" applyAlignment="1">
      <alignment horizontal="left" vertical="center" wrapText="1" indent="1"/>
    </xf>
    <xf numFmtId="0" fontId="20" fillId="7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 indent="1"/>
    </xf>
    <xf numFmtId="0" fontId="16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3" fontId="22" fillId="7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22" fillId="7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3" fontId="20" fillId="7" borderId="1" xfId="0" applyNumberFormat="1" applyFont="1" applyFill="1" applyBorder="1" applyAlignment="1">
      <alignment vertical="center" wrapText="1"/>
    </xf>
    <xf numFmtId="0" fontId="22" fillId="0" borderId="0" xfId="0" applyFont="1" applyAlignment="1">
      <alignment horizontal="justify" vertical="center"/>
    </xf>
    <xf numFmtId="0" fontId="16" fillId="0" borderId="0" xfId="0" applyFont="1" applyAlignment="1">
      <alignment vertical="center"/>
    </xf>
    <xf numFmtId="0" fontId="4" fillId="8" borderId="1" xfId="0" applyFont="1" applyFill="1" applyBorder="1" applyAlignment="1">
      <alignment horizontal="left"/>
    </xf>
    <xf numFmtId="3" fontId="11" fillId="8" borderId="1" xfId="0" applyNumberFormat="1" applyFont="1" applyFill="1" applyBorder="1" applyAlignment="1">
      <alignment horizontal="left"/>
    </xf>
    <xf numFmtId="0" fontId="4" fillId="8" borderId="1" xfId="0" applyFont="1" applyFill="1" applyBorder="1"/>
    <xf numFmtId="3" fontId="4" fillId="8" borderId="1" xfId="0" applyNumberFormat="1" applyFont="1" applyFill="1" applyBorder="1"/>
    <xf numFmtId="164" fontId="4" fillId="8" borderId="1" xfId="1" applyFont="1" applyFill="1" applyBorder="1"/>
    <xf numFmtId="0" fontId="4" fillId="9" borderId="1" xfId="0" applyFont="1" applyFill="1" applyBorder="1" applyAlignment="1">
      <alignment horizontal="left"/>
    </xf>
    <xf numFmtId="165" fontId="14" fillId="9" borderId="1" xfId="2" applyNumberFormat="1" applyFont="1" applyFill="1" applyBorder="1" applyAlignment="1">
      <alignment horizontal="left" vertical="center" wrapText="1"/>
    </xf>
    <xf numFmtId="3" fontId="11" fillId="9" borderId="1" xfId="0" applyNumberFormat="1" applyFont="1" applyFill="1" applyBorder="1" applyAlignment="1">
      <alignment horizontal="left"/>
    </xf>
    <xf numFmtId="0" fontId="4" fillId="9" borderId="1" xfId="0" applyFont="1" applyFill="1" applyBorder="1"/>
    <xf numFmtId="3" fontId="4" fillId="9" borderId="1" xfId="0" applyNumberFormat="1" applyFont="1" applyFill="1" applyBorder="1"/>
    <xf numFmtId="164" fontId="4" fillId="9" borderId="1" xfId="1" applyFont="1" applyFill="1" applyBorder="1"/>
    <xf numFmtId="0" fontId="0" fillId="9" borderId="0" xfId="0" applyFill="1"/>
    <xf numFmtId="0" fontId="14" fillId="9" borderId="1" xfId="0" applyFont="1" applyFill="1" applyBorder="1" applyAlignment="1">
      <alignment horizontal="left" vertical="center" wrapText="1"/>
    </xf>
    <xf numFmtId="165" fontId="3" fillId="9" borderId="1" xfId="2" applyNumberFormat="1" applyFont="1" applyFill="1" applyBorder="1" applyAlignment="1">
      <alignment horizontal="left" vertical="center" indent="4"/>
    </xf>
    <xf numFmtId="164" fontId="4" fillId="9" borderId="1" xfId="0" applyNumberFormat="1" applyFont="1" applyFill="1" applyBorder="1" applyAlignment="1">
      <alignment horizontal="left"/>
    </xf>
    <xf numFmtId="0" fontId="4" fillId="10" borderId="1" xfId="0" applyFont="1" applyFill="1" applyBorder="1" applyAlignment="1">
      <alignment horizontal="left"/>
    </xf>
    <xf numFmtId="0" fontId="14" fillId="10" borderId="1" xfId="0" applyFont="1" applyFill="1" applyBorder="1" applyAlignment="1">
      <alignment horizontal="left" wrapText="1"/>
    </xf>
    <xf numFmtId="3" fontId="11" fillId="10" borderId="1" xfId="0" applyNumberFormat="1" applyFont="1" applyFill="1" applyBorder="1" applyAlignment="1">
      <alignment horizontal="left"/>
    </xf>
    <xf numFmtId="0" fontId="4" fillId="10" borderId="1" xfId="0" applyFont="1" applyFill="1" applyBorder="1"/>
    <xf numFmtId="164" fontId="4" fillId="10" borderId="1" xfId="1" applyFont="1" applyFill="1" applyBorder="1"/>
    <xf numFmtId="0" fontId="0" fillId="10" borderId="0" xfId="0" applyFill="1"/>
    <xf numFmtId="0" fontId="4" fillId="0" borderId="12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3" fontId="11" fillId="0" borderId="12" xfId="0" applyNumberFormat="1" applyFont="1" applyBorder="1" applyAlignment="1">
      <alignment horizontal="left"/>
    </xf>
    <xf numFmtId="164" fontId="4" fillId="0" borderId="12" xfId="1" applyFont="1" applyBorder="1"/>
    <xf numFmtId="0" fontId="0" fillId="4" borderId="13" xfId="0" applyFill="1" applyBorder="1"/>
    <xf numFmtId="0" fontId="12" fillId="10" borderId="1" xfId="0" applyFont="1" applyFill="1" applyBorder="1" applyAlignment="1">
      <alignment horizontal="left" wrapText="1"/>
    </xf>
    <xf numFmtId="0" fontId="11" fillId="10" borderId="1" xfId="0" applyFont="1" applyFill="1" applyBorder="1" applyAlignment="1">
      <alignment horizontal="left"/>
    </xf>
    <xf numFmtId="164" fontId="0" fillId="2" borderId="0" xfId="1" applyFont="1" applyFill="1"/>
    <xf numFmtId="0" fontId="0" fillId="2" borderId="0" xfId="0" applyFill="1"/>
    <xf numFmtId="164" fontId="0" fillId="2" borderId="13" xfId="1" applyFont="1" applyFill="1" applyBorder="1"/>
    <xf numFmtId="0" fontId="0" fillId="2" borderId="13" xfId="0" applyFill="1" applyBorder="1"/>
    <xf numFmtId="0" fontId="23" fillId="0" borderId="1" xfId="0" applyFont="1" applyBorder="1" applyAlignment="1">
      <alignment horizontal="left"/>
    </xf>
    <xf numFmtId="165" fontId="20" fillId="8" borderId="1" xfId="2" applyNumberFormat="1" applyFont="1" applyFill="1" applyBorder="1" applyAlignment="1">
      <alignment horizontal="left" vertical="center" wrapText="1"/>
    </xf>
    <xf numFmtId="3" fontId="16" fillId="8" borderId="1" xfId="0" applyNumberFormat="1" applyFont="1" applyFill="1" applyBorder="1" applyAlignment="1">
      <alignment horizontal="left"/>
    </xf>
    <xf numFmtId="0" fontId="23" fillId="8" borderId="1" xfId="0" applyFont="1" applyFill="1" applyBorder="1" applyAlignment="1">
      <alignment horizontal="left"/>
    </xf>
    <xf numFmtId="0" fontId="23" fillId="8" borderId="1" xfId="0" applyFont="1" applyFill="1" applyBorder="1"/>
    <xf numFmtId="3" fontId="23" fillId="8" borderId="1" xfId="0" applyNumberFormat="1" applyFont="1" applyFill="1" applyBorder="1"/>
    <xf numFmtId="0" fontId="14" fillId="8" borderId="1" xfId="0" applyFont="1" applyFill="1" applyBorder="1" applyAlignment="1">
      <alignment horizontal="left" vertical="center" wrapText="1"/>
    </xf>
    <xf numFmtId="164" fontId="3" fillId="0" borderId="1" xfId="1" applyFont="1" applyBorder="1" applyAlignment="1">
      <alignment wrapText="1"/>
    </xf>
    <xf numFmtId="164" fontId="11" fillId="0" borderId="1" xfId="1" applyFont="1" applyBorder="1" applyAlignment="1">
      <alignment horizontal="right"/>
    </xf>
    <xf numFmtId="164" fontId="11" fillId="0" borderId="1" xfId="1" applyFont="1" applyBorder="1"/>
    <xf numFmtId="164" fontId="3" fillId="0" borderId="1" xfId="1" applyFont="1" applyBorder="1" applyAlignment="1"/>
    <xf numFmtId="164" fontId="11" fillId="0" borderId="1" xfId="1" applyFont="1" applyFill="1" applyBorder="1"/>
    <xf numFmtId="164" fontId="2" fillId="0" borderId="1" xfId="1" applyFont="1" applyBorder="1" applyAlignment="1">
      <alignment horizontal="right" vertical="top"/>
    </xf>
    <xf numFmtId="164" fontId="2" fillId="0" borderId="1" xfId="1" applyFont="1" applyBorder="1" applyAlignment="1">
      <alignment vertical="top"/>
    </xf>
    <xf numFmtId="164" fontId="2" fillId="2" borderId="1" xfId="1" applyFont="1" applyFill="1" applyBorder="1" applyAlignment="1">
      <alignment vertical="top"/>
    </xf>
    <xf numFmtId="164" fontId="12" fillId="3" borderId="1" xfId="1" applyFont="1" applyFill="1" applyBorder="1" applyAlignment="1">
      <alignment horizontal="right" vertical="top"/>
    </xf>
    <xf numFmtId="164" fontId="7" fillId="3" borderId="1" xfId="1" applyFont="1" applyFill="1" applyBorder="1" applyAlignment="1">
      <alignment horizontal="right" vertical="top"/>
    </xf>
    <xf numFmtId="164" fontId="11" fillId="0" borderId="6" xfId="1" applyFont="1" applyBorder="1" applyAlignment="1">
      <alignment vertical="top"/>
    </xf>
    <xf numFmtId="0" fontId="2" fillId="0" borderId="1" xfId="2" applyNumberFormat="1" applyFont="1" applyBorder="1" applyAlignment="1">
      <alignment horizontal="left" wrapText="1"/>
    </xf>
    <xf numFmtId="0" fontId="2" fillId="0" borderId="1" xfId="0" applyFont="1" applyBorder="1" applyAlignment="1">
      <alignment vertical="top" wrapText="1"/>
    </xf>
    <xf numFmtId="0" fontId="11" fillId="2" borderId="1" xfId="3" applyFont="1" applyFill="1" applyBorder="1" applyAlignment="1">
      <alignment vertical="top" wrapText="1"/>
    </xf>
    <xf numFmtId="0" fontId="3" fillId="2" borderId="3" xfId="4" applyFont="1" applyFill="1" applyBorder="1" applyAlignment="1">
      <alignment vertical="top"/>
    </xf>
    <xf numFmtId="0" fontId="3" fillId="2" borderId="4" xfId="4" applyFont="1" applyFill="1" applyBorder="1" applyAlignment="1">
      <alignment vertical="top"/>
    </xf>
    <xf numFmtId="0" fontId="3" fillId="2" borderId="5" xfId="4" applyFont="1" applyFill="1" applyBorder="1" applyAlignment="1">
      <alignment vertical="top"/>
    </xf>
    <xf numFmtId="0" fontId="15" fillId="2" borderId="3" xfId="0" applyFont="1" applyFill="1" applyBorder="1" applyAlignment="1">
      <alignment vertical="top"/>
    </xf>
    <xf numFmtId="0" fontId="15" fillId="2" borderId="4" xfId="0" applyFont="1" applyFill="1" applyBorder="1" applyAlignment="1">
      <alignment vertical="top"/>
    </xf>
    <xf numFmtId="0" fontId="15" fillId="2" borderId="5" xfId="0" applyFont="1" applyFill="1" applyBorder="1" applyAlignment="1">
      <alignment vertical="top"/>
    </xf>
    <xf numFmtId="164" fontId="11" fillId="0" borderId="1" xfId="1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1" fillId="2" borderId="1" xfId="0" applyFont="1" applyFill="1" applyBorder="1"/>
    <xf numFmtId="0" fontId="4" fillId="2" borderId="0" xfId="0" applyFont="1" applyFill="1"/>
    <xf numFmtId="164" fontId="11" fillId="2" borderId="1" xfId="1" applyFont="1" applyFill="1" applyBorder="1" applyAlignment="1">
      <alignment vertical="top"/>
    </xf>
    <xf numFmtId="0" fontId="11" fillId="2" borderId="6" xfId="0" applyFont="1" applyFill="1" applyBorder="1" applyAlignment="1">
      <alignment wrapText="1"/>
    </xf>
    <xf numFmtId="164" fontId="11" fillId="2" borderId="6" xfId="1" applyFont="1" applyFill="1" applyBorder="1" applyAlignment="1">
      <alignment vertical="top"/>
    </xf>
    <xf numFmtId="165" fontId="3" fillId="0" borderId="1" xfId="2" applyNumberFormat="1" applyFont="1" applyBorder="1" applyAlignment="1">
      <alignment horizontal="left" vertical="top"/>
    </xf>
    <xf numFmtId="165" fontId="12" fillId="0" borderId="1" xfId="2" applyNumberFormat="1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12" fillId="3" borderId="1" xfId="0" applyFont="1" applyFill="1" applyBorder="1" applyAlignment="1">
      <alignment vertical="top"/>
    </xf>
    <xf numFmtId="0" fontId="2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vertical="top"/>
    </xf>
    <xf numFmtId="0" fontId="2" fillId="2" borderId="8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vertical="top"/>
    </xf>
    <xf numFmtId="164" fontId="12" fillId="2" borderId="1" xfId="1" applyFont="1" applyFill="1" applyBorder="1" applyAlignment="1">
      <alignment horizontal="right" vertical="top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top" wrapText="1"/>
    </xf>
    <xf numFmtId="0" fontId="11" fillId="0" borderId="9" xfId="0" applyFont="1" applyBorder="1" applyAlignment="1">
      <alignment horizontal="left" vertical="top" wrapText="1"/>
    </xf>
    <xf numFmtId="164" fontId="15" fillId="2" borderId="4" xfId="1" applyFont="1" applyFill="1" applyBorder="1" applyAlignment="1">
      <alignment vertical="top"/>
    </xf>
    <xf numFmtId="164" fontId="3" fillId="2" borderId="4" xfId="1" applyFont="1" applyFill="1" applyBorder="1" applyAlignment="1">
      <alignment vertical="top"/>
    </xf>
    <xf numFmtId="0" fontId="12" fillId="0" borderId="3" xfId="0" applyFont="1" applyBorder="1" applyAlignment="1">
      <alignment vertical="top" wrapText="1"/>
    </xf>
    <xf numFmtId="0" fontId="2" fillId="0" borderId="1" xfId="2" applyNumberFormat="1" applyFont="1" applyBorder="1" applyAlignment="1">
      <alignment vertical="top"/>
    </xf>
    <xf numFmtId="0" fontId="0" fillId="0" borderId="0" xfId="0" applyAlignment="1">
      <alignment vertical="top"/>
    </xf>
    <xf numFmtId="0" fontId="2" fillId="0" borderId="1" xfId="2" applyNumberFormat="1" applyFont="1" applyBorder="1" applyAlignment="1">
      <alignment horizontal="left" vertical="top" wrapText="1"/>
    </xf>
    <xf numFmtId="0" fontId="11" fillId="0" borderId="1" xfId="2" applyNumberFormat="1" applyFont="1" applyBorder="1" applyAlignment="1">
      <alignment vertical="top"/>
    </xf>
    <xf numFmtId="0" fontId="11" fillId="0" borderId="1" xfId="2" applyNumberFormat="1" applyFont="1" applyBorder="1" applyAlignment="1">
      <alignment horizontal="left" vertical="top" wrapText="1"/>
    </xf>
    <xf numFmtId="164" fontId="11" fillId="0" borderId="1" xfId="1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2" fillId="0" borderId="11" xfId="0" applyFont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 wrapText="1"/>
    </xf>
    <xf numFmtId="164" fontId="11" fillId="0" borderId="12" xfId="1" applyFont="1" applyBorder="1" applyAlignment="1">
      <alignment vertical="top"/>
    </xf>
    <xf numFmtId="0" fontId="2" fillId="2" borderId="5" xfId="0" applyFont="1" applyFill="1" applyBorder="1" applyAlignment="1">
      <alignment horizontal="left" vertical="top"/>
    </xf>
    <xf numFmtId="0" fontId="4" fillId="2" borderId="0" xfId="0" applyFont="1" applyFill="1" applyAlignment="1">
      <alignment vertical="top"/>
    </xf>
    <xf numFmtId="0" fontId="12" fillId="0" borderId="6" xfId="0" applyFont="1" applyBorder="1" applyAlignment="1">
      <alignment vertical="top" wrapText="1"/>
    </xf>
    <xf numFmtId="0" fontId="12" fillId="3" borderId="6" xfId="0" applyFont="1" applyFill="1" applyBorder="1" applyAlignment="1">
      <alignment vertical="top"/>
    </xf>
    <xf numFmtId="164" fontId="12" fillId="3" borderId="6" xfId="1" applyFont="1" applyFill="1" applyBorder="1" applyAlignment="1">
      <alignment horizontal="right" vertical="top"/>
    </xf>
    <xf numFmtId="0" fontId="1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2" fillId="2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1" fillId="2" borderId="1" xfId="0" applyFont="1" applyFill="1" applyBorder="1" applyAlignment="1">
      <alignment vertical="top"/>
    </xf>
    <xf numFmtId="164" fontId="3" fillId="0" borderId="1" xfId="1" applyFont="1" applyBorder="1" applyAlignment="1">
      <alignment vertical="top" wrapText="1"/>
    </xf>
    <xf numFmtId="49" fontId="3" fillId="0" borderId="1" xfId="2" applyNumberFormat="1" applyFont="1" applyBorder="1" applyAlignment="1">
      <alignment vertical="top" wrapText="1"/>
    </xf>
    <xf numFmtId="0" fontId="3" fillId="0" borderId="1" xfId="2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3" fillId="0" borderId="1" xfId="2" applyNumberFormat="1" applyFont="1" applyBorder="1" applyAlignment="1">
      <alignment horizontal="left" vertical="top"/>
    </xf>
    <xf numFmtId="164" fontId="3" fillId="0" borderId="1" xfId="1" applyFont="1" applyBorder="1" applyAlignment="1">
      <alignment vertical="top"/>
    </xf>
    <xf numFmtId="0" fontId="2" fillId="0" borderId="1" xfId="2" applyNumberFormat="1" applyFont="1" applyBorder="1" applyAlignment="1">
      <alignment horizontal="right" vertical="top"/>
    </xf>
    <xf numFmtId="0" fontId="11" fillId="2" borderId="6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/>
    </xf>
    <xf numFmtId="0" fontId="11" fillId="0" borderId="12" xfId="0" applyFont="1" applyBorder="1" applyAlignment="1">
      <alignment vertical="top"/>
    </xf>
    <xf numFmtId="0" fontId="25" fillId="0" borderId="10" xfId="0" applyFont="1" applyBorder="1" applyAlignment="1">
      <alignment vertical="top"/>
    </xf>
    <xf numFmtId="0" fontId="25" fillId="0" borderId="1" xfId="0" applyFont="1" applyBorder="1" applyAlignment="1">
      <alignment vertical="top" wrapText="1"/>
    </xf>
    <xf numFmtId="0" fontId="25" fillId="0" borderId="1" xfId="0" applyFont="1" applyBorder="1" applyAlignment="1">
      <alignment vertical="top"/>
    </xf>
    <xf numFmtId="0" fontId="12" fillId="2" borderId="6" xfId="3" applyFont="1" applyFill="1" applyBorder="1" applyAlignment="1">
      <alignment horizontal="left" vertical="top" wrapText="1"/>
    </xf>
    <xf numFmtId="0" fontId="25" fillId="0" borderId="0" xfId="0" applyFont="1" applyAlignment="1">
      <alignment vertical="top"/>
    </xf>
    <xf numFmtId="0" fontId="25" fillId="2" borderId="1" xfId="0" applyFont="1" applyFill="1" applyBorder="1" applyAlignment="1">
      <alignment vertical="top" wrapText="1"/>
    </xf>
    <xf numFmtId="165" fontId="3" fillId="0" borderId="1" xfId="2" applyNumberFormat="1" applyFont="1" applyBorder="1" applyAlignment="1">
      <alignment horizontal="left" vertical="top"/>
    </xf>
    <xf numFmtId="165" fontId="3" fillId="0" borderId="1" xfId="2" applyNumberFormat="1" applyFont="1" applyBorder="1" applyAlignment="1">
      <alignment horizontal="left" vertical="center"/>
    </xf>
    <xf numFmtId="165" fontId="3" fillId="0" borderId="12" xfId="2" applyNumberFormat="1" applyFont="1" applyBorder="1" applyAlignment="1">
      <alignment horizontal="left" vertical="center"/>
    </xf>
    <xf numFmtId="0" fontId="3" fillId="2" borderId="3" xfId="4" applyFont="1" applyFill="1" applyBorder="1" applyAlignment="1">
      <alignment horizontal="left" vertical="top"/>
    </xf>
    <xf numFmtId="0" fontId="3" fillId="2" borderId="4" xfId="4" applyFont="1" applyFill="1" applyBorder="1" applyAlignment="1">
      <alignment horizontal="left" vertical="top"/>
    </xf>
    <xf numFmtId="0" fontId="3" fillId="2" borderId="5" xfId="4" applyFont="1" applyFill="1" applyBorder="1" applyAlignment="1">
      <alignment horizontal="left" vertical="top"/>
    </xf>
    <xf numFmtId="0" fontId="3" fillId="2" borderId="3" xfId="4" applyFont="1" applyFill="1" applyBorder="1" applyAlignment="1">
      <alignment horizontal="left" vertical="top" wrapText="1"/>
    </xf>
    <xf numFmtId="0" fontId="3" fillId="2" borderId="4" xfId="4" applyFont="1" applyFill="1" applyBorder="1" applyAlignment="1">
      <alignment horizontal="left" vertical="top" wrapText="1"/>
    </xf>
    <xf numFmtId="0" fontId="3" fillId="2" borderId="5" xfId="4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49" fontId="3" fillId="0" borderId="1" xfId="2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49" fontId="3" fillId="0" borderId="1" xfId="2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65" fontId="3" fillId="0" borderId="1" xfId="2" applyNumberFormat="1" applyFont="1" applyBorder="1" applyAlignment="1">
      <alignment horizontal="left" vertical="top"/>
    </xf>
    <xf numFmtId="165" fontId="3" fillId="0" borderId="12" xfId="2" applyNumberFormat="1" applyFont="1" applyBorder="1" applyAlignment="1">
      <alignment horizontal="left" vertical="top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2" fillId="0" borderId="6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8" fillId="0" borderId="4" xfId="2" applyNumberFormat="1" applyFont="1" applyBorder="1" applyAlignment="1">
      <alignment horizontal="left"/>
    </xf>
    <xf numFmtId="0" fontId="18" fillId="0" borderId="5" xfId="2" applyNumberFormat="1" applyFont="1" applyBorder="1" applyAlignment="1">
      <alignment horizontal="left"/>
    </xf>
    <xf numFmtId="49" fontId="18" fillId="0" borderId="4" xfId="2" applyNumberFormat="1" applyFont="1" applyBorder="1" applyAlignment="1">
      <alignment horizontal="center"/>
    </xf>
    <xf numFmtId="49" fontId="18" fillId="0" borderId="5" xfId="2" applyNumberFormat="1" applyFont="1" applyBorder="1" applyAlignment="1">
      <alignment horizontal="center"/>
    </xf>
    <xf numFmtId="0" fontId="21" fillId="0" borderId="6" xfId="2" applyNumberFormat="1" applyFont="1" applyBorder="1" applyAlignment="1">
      <alignment horizontal="center"/>
    </xf>
    <xf numFmtId="0" fontId="21" fillId="0" borderId="12" xfId="2" applyNumberFormat="1" applyFont="1" applyBorder="1" applyAlignment="1">
      <alignment horizontal="center"/>
    </xf>
    <xf numFmtId="0" fontId="22" fillId="0" borderId="6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16" fillId="0" borderId="6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20" fillId="7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7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6" fillId="0" borderId="1" xfId="0" applyFont="1" applyBorder="1" applyAlignment="1">
      <alignment vertical="top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27" fillId="0" borderId="1" xfId="0" applyFont="1" applyBorder="1" applyAlignment="1">
      <alignment vertical="top"/>
    </xf>
    <xf numFmtId="0" fontId="12" fillId="0" borderId="0" xfId="0" applyFont="1" applyAlignment="1">
      <alignment vertical="top" wrapText="1"/>
    </xf>
    <xf numFmtId="164" fontId="4" fillId="0" borderId="1" xfId="1" applyFont="1" applyBorder="1" applyAlignment="1">
      <alignment vertical="top"/>
    </xf>
    <xf numFmtId="0" fontId="3" fillId="2" borderId="3" xfId="3" applyFont="1" applyFill="1" applyBorder="1" applyAlignment="1">
      <alignment horizontal="center" vertical="top" wrapText="1"/>
    </xf>
    <xf numFmtId="0" fontId="3" fillId="2" borderId="5" xfId="3" applyFont="1" applyFill="1" applyBorder="1" applyAlignment="1">
      <alignment horizontal="center" vertical="top" wrapText="1"/>
    </xf>
    <xf numFmtId="0" fontId="3" fillId="2" borderId="4" xfId="4" applyFont="1" applyFill="1" applyBorder="1" applyAlignment="1">
      <alignment horizontal="center" vertical="top"/>
    </xf>
    <xf numFmtId="0" fontId="3" fillId="2" borderId="3" xfId="4" applyFont="1" applyFill="1" applyBorder="1" applyAlignment="1">
      <alignment horizontal="center" vertical="top"/>
    </xf>
    <xf numFmtId="0" fontId="14" fillId="0" borderId="1" xfId="0" applyFont="1" applyBorder="1" applyAlignment="1">
      <alignment vertical="top" wrapText="1"/>
    </xf>
    <xf numFmtId="165" fontId="3" fillId="0" borderId="3" xfId="2" applyNumberFormat="1" applyFont="1" applyBorder="1" applyAlignment="1">
      <alignment horizontal="center" vertical="top"/>
    </xf>
    <xf numFmtId="165" fontId="3" fillId="0" borderId="5" xfId="2" applyNumberFormat="1" applyFont="1" applyBorder="1" applyAlignment="1">
      <alignment horizontal="center" vertical="top"/>
    </xf>
  </cellXfs>
  <cellStyles count="10">
    <cellStyle name="Comma" xfId="1" builtinId="3"/>
    <cellStyle name="Comma 2 5 2" xfId="2"/>
    <cellStyle name="Normal" xfId="0" builtinId="0"/>
    <cellStyle name="Normal 2" xfId="7"/>
    <cellStyle name="Normal 2 2" xfId="6"/>
    <cellStyle name="Normal 2 4" xfId="4"/>
    <cellStyle name="Normal 2 4 2 2 3 2 6 2" xfId="8"/>
    <cellStyle name="Normal 2 4 2 2 3 2 8" xfId="9"/>
    <cellStyle name="Normal 4" xfId="5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154"/>
  <sheetViews>
    <sheetView topLeftCell="C115" workbookViewId="0">
      <selection activeCell="H121" sqref="H121"/>
    </sheetView>
  </sheetViews>
  <sheetFormatPr defaultColWidth="9.140625" defaultRowHeight="14.25"/>
  <cols>
    <col min="1" max="1" width="7.140625" style="2" customWidth="1"/>
    <col min="2" max="2" width="31.5703125" style="2" customWidth="1"/>
    <col min="3" max="3" width="32" style="3" customWidth="1"/>
    <col min="4" max="4" width="40.5703125" style="2" customWidth="1"/>
    <col min="5" max="5" width="32.5703125" style="40" customWidth="1"/>
    <col min="6" max="6" width="21.85546875" style="44" customWidth="1"/>
    <col min="7" max="7" width="25.85546875" style="40" bestFit="1" customWidth="1"/>
    <col min="8" max="8" width="11.42578125" style="2" customWidth="1"/>
    <col min="9" max="16384" width="9.140625" style="1"/>
  </cols>
  <sheetData>
    <row r="1" spans="1:8" ht="16.5" thickTop="1">
      <c r="A1" s="326" t="s">
        <v>394</v>
      </c>
      <c r="B1" s="297" t="s">
        <v>0</v>
      </c>
      <c r="C1" s="297"/>
      <c r="D1" s="297"/>
      <c r="E1" s="297"/>
      <c r="F1" s="297"/>
      <c r="G1" s="297"/>
      <c r="H1" s="297"/>
    </row>
    <row r="2" spans="1:8" ht="15.75">
      <c r="A2" s="5"/>
      <c r="B2" s="298" t="s">
        <v>389</v>
      </c>
      <c r="C2" s="298"/>
      <c r="D2" s="298"/>
      <c r="E2" s="298"/>
      <c r="F2" s="298"/>
      <c r="G2" s="298"/>
      <c r="H2" s="298"/>
    </row>
    <row r="3" spans="1:8" ht="15.75">
      <c r="A3" s="5"/>
      <c r="B3" s="299" t="s">
        <v>21</v>
      </c>
      <c r="C3" s="299"/>
      <c r="D3" s="299"/>
      <c r="E3" s="299"/>
      <c r="F3" s="299"/>
      <c r="G3" s="299"/>
      <c r="H3" s="299"/>
    </row>
    <row r="4" spans="1:8" ht="31.5">
      <c r="A4" s="6" t="s">
        <v>1</v>
      </c>
      <c r="B4" s="14" t="s">
        <v>2</v>
      </c>
      <c r="C4" s="14" t="s">
        <v>3</v>
      </c>
      <c r="D4" s="14" t="s">
        <v>4</v>
      </c>
      <c r="E4" s="32" t="s">
        <v>18</v>
      </c>
      <c r="F4" s="32" t="s">
        <v>19</v>
      </c>
      <c r="G4" s="32" t="s">
        <v>5</v>
      </c>
      <c r="H4" s="14" t="s">
        <v>6</v>
      </c>
    </row>
    <row r="5" spans="1:8" customFormat="1" ht="15.75" customHeight="1">
      <c r="A5" s="1"/>
      <c r="B5" s="300" t="s">
        <v>151</v>
      </c>
      <c r="C5" s="300"/>
      <c r="D5" s="300"/>
      <c r="E5" s="204"/>
      <c r="F5" s="204"/>
      <c r="G5" s="204"/>
      <c r="H5" s="60"/>
    </row>
    <row r="6" spans="1:8" customFormat="1" ht="15.75">
      <c r="A6" s="65"/>
      <c r="B6" s="66" t="s">
        <v>152</v>
      </c>
      <c r="C6" s="232"/>
      <c r="D6" s="67"/>
      <c r="E6" s="205"/>
      <c r="F6" s="107"/>
      <c r="G6" s="205"/>
      <c r="H6" s="60"/>
    </row>
    <row r="7" spans="1:8" customFormat="1" ht="30.75" customHeight="1">
      <c r="A7" s="68"/>
      <c r="B7" s="69" t="s">
        <v>319</v>
      </c>
      <c r="C7" s="9" t="s">
        <v>153</v>
      </c>
      <c r="D7" s="9" t="s">
        <v>291</v>
      </c>
      <c r="E7" s="224">
        <v>2349216</v>
      </c>
      <c r="F7" s="107">
        <v>0</v>
      </c>
      <c r="G7" s="206">
        <f>E7</f>
        <v>2349216</v>
      </c>
      <c r="H7" s="64" t="s">
        <v>7</v>
      </c>
    </row>
    <row r="8" spans="1:8" customFormat="1" ht="31.5">
      <c r="A8" s="68"/>
      <c r="B8" s="69" t="s">
        <v>320</v>
      </c>
      <c r="C8" s="233" t="s">
        <v>154</v>
      </c>
      <c r="D8" s="9" t="s">
        <v>292</v>
      </c>
      <c r="E8" s="205">
        <v>222000</v>
      </c>
      <c r="F8" s="107">
        <v>0</v>
      </c>
      <c r="G8" s="206">
        <f t="shared" ref="G8:G44" si="0">E8</f>
        <v>222000</v>
      </c>
      <c r="H8" s="64" t="s">
        <v>7</v>
      </c>
    </row>
    <row r="9" spans="1:8" customFormat="1" ht="31.5" customHeight="1">
      <c r="A9" s="68"/>
      <c r="B9" s="69" t="s">
        <v>321</v>
      </c>
      <c r="C9" s="233" t="s">
        <v>155</v>
      </c>
      <c r="D9" s="9" t="s">
        <v>22</v>
      </c>
      <c r="E9" s="205">
        <v>129600</v>
      </c>
      <c r="F9" s="107">
        <v>0</v>
      </c>
      <c r="G9" s="206">
        <f t="shared" si="0"/>
        <v>129600</v>
      </c>
      <c r="H9" s="64" t="s">
        <v>7</v>
      </c>
    </row>
    <row r="10" spans="1:8" customFormat="1" ht="32.25" customHeight="1">
      <c r="A10" s="68"/>
      <c r="B10" s="69" t="s">
        <v>322</v>
      </c>
      <c r="C10" s="233" t="s">
        <v>156</v>
      </c>
      <c r="D10" s="9" t="s">
        <v>295</v>
      </c>
      <c r="E10" s="205">
        <v>469843.20000000001</v>
      </c>
      <c r="F10" s="107">
        <v>0</v>
      </c>
      <c r="G10" s="206">
        <f t="shared" si="0"/>
        <v>469843.20000000001</v>
      </c>
      <c r="H10" s="64" t="s">
        <v>7</v>
      </c>
    </row>
    <row r="11" spans="1:8" s="250" customFormat="1" ht="37.5" customHeight="1">
      <c r="A11" s="249"/>
      <c r="B11" s="10" t="s">
        <v>323</v>
      </c>
      <c r="C11" s="233" t="s">
        <v>156</v>
      </c>
      <c r="D11" s="9" t="s">
        <v>296</v>
      </c>
      <c r="E11" s="45">
        <v>986410.8</v>
      </c>
      <c r="F11" s="330">
        <v>0</v>
      </c>
      <c r="G11" s="46">
        <f t="shared" si="0"/>
        <v>986410.8</v>
      </c>
      <c r="H11" s="9" t="s">
        <v>7</v>
      </c>
    </row>
    <row r="12" spans="1:8" customFormat="1" ht="15.75">
      <c r="A12" s="65"/>
      <c r="B12" s="66" t="s">
        <v>157</v>
      </c>
      <c r="C12" s="232"/>
      <c r="D12" s="67"/>
      <c r="E12" s="205"/>
      <c r="F12" s="107">
        <v>0</v>
      </c>
      <c r="G12" s="206">
        <f t="shared" si="0"/>
        <v>0</v>
      </c>
      <c r="H12" s="60"/>
    </row>
    <row r="13" spans="1:8" customFormat="1" ht="31.5">
      <c r="A13" s="68"/>
      <c r="B13" s="215" t="s">
        <v>324</v>
      </c>
      <c r="C13" s="29" t="s">
        <v>158</v>
      </c>
      <c r="D13" s="9" t="s">
        <v>23</v>
      </c>
      <c r="E13" s="206">
        <v>36000</v>
      </c>
      <c r="F13" s="107">
        <v>0</v>
      </c>
      <c r="G13" s="206">
        <f t="shared" si="0"/>
        <v>36000</v>
      </c>
      <c r="H13" s="64" t="s">
        <v>7</v>
      </c>
    </row>
    <row r="14" spans="1:8" customFormat="1" ht="31.5">
      <c r="A14" s="68"/>
      <c r="B14" s="215" t="s">
        <v>325</v>
      </c>
      <c r="C14" s="29" t="s">
        <v>159</v>
      </c>
      <c r="D14" s="59" t="s">
        <v>160</v>
      </c>
      <c r="E14" s="206">
        <v>18000</v>
      </c>
      <c r="F14" s="107">
        <v>0</v>
      </c>
      <c r="G14" s="206">
        <f t="shared" si="0"/>
        <v>18000</v>
      </c>
      <c r="H14" s="64" t="s">
        <v>7</v>
      </c>
    </row>
    <row r="15" spans="1:8" customFormat="1" ht="31.5">
      <c r="A15" s="68"/>
      <c r="B15" s="215" t="s">
        <v>326</v>
      </c>
      <c r="C15" s="9" t="s">
        <v>24</v>
      </c>
      <c r="D15" s="54" t="s">
        <v>148</v>
      </c>
      <c r="E15" s="206">
        <v>48000</v>
      </c>
      <c r="F15" s="107">
        <v>0</v>
      </c>
      <c r="G15" s="206">
        <f t="shared" si="0"/>
        <v>48000</v>
      </c>
      <c r="H15" s="64" t="s">
        <v>7</v>
      </c>
    </row>
    <row r="16" spans="1:8" customFormat="1" ht="31.5">
      <c r="A16" s="68"/>
      <c r="B16" s="215" t="s">
        <v>327</v>
      </c>
      <c r="C16" s="9" t="s">
        <v>25</v>
      </c>
      <c r="D16" s="54" t="s">
        <v>161</v>
      </c>
      <c r="E16" s="206">
        <v>45000</v>
      </c>
      <c r="F16" s="107">
        <v>0</v>
      </c>
      <c r="G16" s="206">
        <f t="shared" si="0"/>
        <v>45000</v>
      </c>
      <c r="H16" s="64" t="s">
        <v>7</v>
      </c>
    </row>
    <row r="17" spans="1:8" customFormat="1" ht="31.5">
      <c r="A17" s="68"/>
      <c r="B17" s="215" t="s">
        <v>328</v>
      </c>
      <c r="C17" s="9" t="s">
        <v>26</v>
      </c>
      <c r="D17" s="54" t="s">
        <v>27</v>
      </c>
      <c r="E17" s="206">
        <v>144000</v>
      </c>
      <c r="F17" s="107">
        <v>0</v>
      </c>
      <c r="G17" s="206">
        <f t="shared" si="0"/>
        <v>144000</v>
      </c>
      <c r="H17" s="64" t="s">
        <v>7</v>
      </c>
    </row>
    <row r="18" spans="1:8" s="250" customFormat="1" ht="47.25">
      <c r="A18" s="249"/>
      <c r="B18" s="251" t="s">
        <v>329</v>
      </c>
      <c r="C18" s="30" t="s">
        <v>162</v>
      </c>
      <c r="D18" s="234" t="s">
        <v>163</v>
      </c>
      <c r="E18" s="46">
        <v>80000</v>
      </c>
      <c r="F18" s="330">
        <v>0</v>
      </c>
      <c r="G18" s="46">
        <f t="shared" si="0"/>
        <v>80000</v>
      </c>
      <c r="H18" s="9" t="s">
        <v>7</v>
      </c>
    </row>
    <row r="19" spans="1:8" customFormat="1" ht="31.5">
      <c r="A19" s="68"/>
      <c r="B19" s="215" t="s">
        <v>330</v>
      </c>
      <c r="C19" s="234" t="s">
        <v>28</v>
      </c>
      <c r="D19" s="56" t="s">
        <v>147</v>
      </c>
      <c r="E19" s="206">
        <v>246786.18</v>
      </c>
      <c r="F19" s="107">
        <v>0</v>
      </c>
      <c r="G19" s="206">
        <f t="shared" si="0"/>
        <v>246786.18</v>
      </c>
      <c r="H19" s="64" t="s">
        <v>7</v>
      </c>
    </row>
    <row r="20" spans="1:8" customFormat="1" ht="31.5">
      <c r="A20" s="68"/>
      <c r="B20" s="215" t="s">
        <v>331</v>
      </c>
      <c r="C20" s="234" t="s">
        <v>29</v>
      </c>
      <c r="D20" s="54" t="s">
        <v>30</v>
      </c>
      <c r="E20" s="206">
        <v>300000</v>
      </c>
      <c r="F20" s="107">
        <v>0</v>
      </c>
      <c r="G20" s="206">
        <f t="shared" si="0"/>
        <v>300000</v>
      </c>
      <c r="H20" s="64" t="s">
        <v>7</v>
      </c>
    </row>
    <row r="21" spans="1:8" customFormat="1" ht="31.5">
      <c r="A21" s="68"/>
      <c r="B21" s="215" t="s">
        <v>332</v>
      </c>
      <c r="C21" s="234" t="s">
        <v>31</v>
      </c>
      <c r="D21" s="9" t="s">
        <v>32</v>
      </c>
      <c r="E21" s="206">
        <v>30000</v>
      </c>
      <c r="F21" s="107">
        <v>0</v>
      </c>
      <c r="G21" s="206">
        <f t="shared" si="0"/>
        <v>30000</v>
      </c>
      <c r="H21" s="64" t="s">
        <v>7</v>
      </c>
    </row>
    <row r="22" spans="1:8" customFormat="1" ht="31.5">
      <c r="A22" s="68"/>
      <c r="B22" s="215" t="s">
        <v>333</v>
      </c>
      <c r="C22" s="234" t="s">
        <v>33</v>
      </c>
      <c r="D22" s="9" t="s">
        <v>34</v>
      </c>
      <c r="E22" s="206">
        <v>20000</v>
      </c>
      <c r="F22" s="107">
        <v>0</v>
      </c>
      <c r="G22" s="206">
        <f t="shared" si="0"/>
        <v>20000</v>
      </c>
      <c r="H22" s="64" t="s">
        <v>7</v>
      </c>
    </row>
    <row r="23" spans="1:8" customFormat="1" ht="31.5">
      <c r="A23" s="68"/>
      <c r="B23" s="215" t="s">
        <v>334</v>
      </c>
      <c r="C23" s="234" t="s">
        <v>35</v>
      </c>
      <c r="D23" s="56" t="s">
        <v>36</v>
      </c>
      <c r="E23" s="206">
        <v>50000</v>
      </c>
      <c r="F23" s="107">
        <v>0</v>
      </c>
      <c r="G23" s="206">
        <f t="shared" si="0"/>
        <v>50000</v>
      </c>
      <c r="H23" s="64" t="s">
        <v>7</v>
      </c>
    </row>
    <row r="24" spans="1:8" customFormat="1" ht="31.5">
      <c r="A24" s="68"/>
      <c r="B24" s="215" t="s">
        <v>335</v>
      </c>
      <c r="C24" s="234" t="s">
        <v>37</v>
      </c>
      <c r="D24" s="9" t="s">
        <v>38</v>
      </c>
      <c r="E24" s="205">
        <v>30000</v>
      </c>
      <c r="F24" s="107">
        <v>0</v>
      </c>
      <c r="G24" s="206">
        <f t="shared" si="0"/>
        <v>30000</v>
      </c>
      <c r="H24" s="64"/>
    </row>
    <row r="25" spans="1:8" customFormat="1" ht="47.25">
      <c r="A25" s="68"/>
      <c r="B25" s="215" t="s">
        <v>336</v>
      </c>
      <c r="C25" s="9" t="s">
        <v>164</v>
      </c>
      <c r="D25" s="9" t="s">
        <v>43</v>
      </c>
      <c r="E25" s="206">
        <v>250000</v>
      </c>
      <c r="F25" s="107">
        <v>0</v>
      </c>
      <c r="G25" s="206">
        <f t="shared" si="0"/>
        <v>250000</v>
      </c>
      <c r="H25" s="64" t="s">
        <v>7</v>
      </c>
    </row>
    <row r="26" spans="1:8" customFormat="1" ht="31.5">
      <c r="A26" s="68"/>
      <c r="B26" s="215" t="s">
        <v>337</v>
      </c>
      <c r="C26" s="9" t="s">
        <v>165</v>
      </c>
      <c r="D26" s="9" t="s">
        <v>44</v>
      </c>
      <c r="E26" s="205">
        <v>702400</v>
      </c>
      <c r="F26" s="107">
        <v>0</v>
      </c>
      <c r="G26" s="206">
        <f t="shared" si="0"/>
        <v>702400</v>
      </c>
      <c r="H26" s="64" t="s">
        <v>7</v>
      </c>
    </row>
    <row r="27" spans="1:8" customFormat="1" ht="31.5">
      <c r="A27" s="68"/>
      <c r="B27" s="215" t="s">
        <v>338</v>
      </c>
      <c r="C27" s="9" t="s">
        <v>45</v>
      </c>
      <c r="D27" s="9" t="s">
        <v>166</v>
      </c>
      <c r="E27" s="205">
        <v>50000</v>
      </c>
      <c r="F27" s="107">
        <v>0</v>
      </c>
      <c r="G27" s="206">
        <f t="shared" si="0"/>
        <v>50000</v>
      </c>
      <c r="H27" s="64" t="s">
        <v>7</v>
      </c>
    </row>
    <row r="28" spans="1:8" customFormat="1" ht="31.5">
      <c r="A28" s="68"/>
      <c r="B28" s="215" t="s">
        <v>339</v>
      </c>
      <c r="C28" s="9" t="s">
        <v>167</v>
      </c>
      <c r="D28" s="9" t="s">
        <v>183</v>
      </c>
      <c r="E28" s="205">
        <v>1248000</v>
      </c>
      <c r="F28" s="107">
        <v>0</v>
      </c>
      <c r="G28" s="206">
        <f t="shared" si="0"/>
        <v>1248000</v>
      </c>
      <c r="H28" s="64" t="s">
        <v>7</v>
      </c>
    </row>
    <row r="29" spans="1:8" customFormat="1" ht="31.5">
      <c r="A29" s="70"/>
      <c r="B29" s="215" t="s">
        <v>340</v>
      </c>
      <c r="C29" s="234" t="s">
        <v>168</v>
      </c>
      <c r="D29" s="9" t="s">
        <v>47</v>
      </c>
      <c r="E29" s="206">
        <v>80000</v>
      </c>
      <c r="F29" s="107">
        <v>0</v>
      </c>
      <c r="G29" s="206">
        <f t="shared" si="0"/>
        <v>80000</v>
      </c>
      <c r="H29" s="64" t="s">
        <v>7</v>
      </c>
    </row>
    <row r="30" spans="1:8" customFormat="1" ht="31.5">
      <c r="A30" s="70"/>
      <c r="B30" s="215" t="s">
        <v>341</v>
      </c>
      <c r="C30" s="30" t="s">
        <v>318</v>
      </c>
      <c r="D30" s="54" t="s">
        <v>48</v>
      </c>
      <c r="E30" s="205">
        <v>80000</v>
      </c>
      <c r="F30" s="107">
        <v>0</v>
      </c>
      <c r="G30" s="206">
        <f t="shared" si="0"/>
        <v>80000</v>
      </c>
      <c r="H30" s="64" t="s">
        <v>7</v>
      </c>
    </row>
    <row r="31" spans="1:8" customFormat="1" ht="33.75" customHeight="1">
      <c r="A31" s="70"/>
      <c r="B31" s="215" t="s">
        <v>342</v>
      </c>
      <c r="C31" s="9" t="s">
        <v>169</v>
      </c>
      <c r="D31" s="9" t="s">
        <v>49</v>
      </c>
      <c r="E31" s="206">
        <v>200000</v>
      </c>
      <c r="F31" s="107">
        <v>0</v>
      </c>
      <c r="G31" s="206">
        <f t="shared" si="0"/>
        <v>200000</v>
      </c>
      <c r="H31" s="64" t="s">
        <v>7</v>
      </c>
    </row>
    <row r="32" spans="1:8" customFormat="1" ht="31.5">
      <c r="A32" s="70"/>
      <c r="B32" s="215" t="s">
        <v>343</v>
      </c>
      <c r="C32" s="234" t="s">
        <v>50</v>
      </c>
      <c r="D32" s="9" t="s">
        <v>170</v>
      </c>
      <c r="E32" s="206">
        <v>30000</v>
      </c>
      <c r="F32" s="107">
        <v>0</v>
      </c>
      <c r="G32" s="206">
        <f t="shared" si="0"/>
        <v>30000</v>
      </c>
      <c r="H32" s="64" t="s">
        <v>7</v>
      </c>
    </row>
    <row r="33" spans="1:8" customFormat="1" ht="31.5">
      <c r="A33" s="70"/>
      <c r="B33" s="215" t="s">
        <v>344</v>
      </c>
      <c r="C33" s="234" t="s">
        <v>51</v>
      </c>
      <c r="D33" s="9" t="s">
        <v>171</v>
      </c>
      <c r="E33" s="206">
        <v>70000</v>
      </c>
      <c r="F33" s="107">
        <v>0</v>
      </c>
      <c r="G33" s="206">
        <f t="shared" si="0"/>
        <v>70000</v>
      </c>
      <c r="H33" s="64" t="s">
        <v>7</v>
      </c>
    </row>
    <row r="34" spans="1:8" customFormat="1" ht="31.5">
      <c r="A34" s="70"/>
      <c r="B34" s="215" t="s">
        <v>345</v>
      </c>
      <c r="C34" s="234" t="s">
        <v>52</v>
      </c>
      <c r="D34" s="9" t="s">
        <v>149</v>
      </c>
      <c r="E34" s="206">
        <v>500000</v>
      </c>
      <c r="F34" s="107">
        <v>0</v>
      </c>
      <c r="G34" s="206">
        <f t="shared" si="0"/>
        <v>500000</v>
      </c>
      <c r="H34" s="64" t="s">
        <v>7</v>
      </c>
    </row>
    <row r="35" spans="1:8" customFormat="1" ht="31.5">
      <c r="A35" s="70"/>
      <c r="B35" s="215" t="s">
        <v>346</v>
      </c>
      <c r="C35" s="29" t="s">
        <v>172</v>
      </c>
      <c r="D35" s="9" t="s">
        <v>53</v>
      </c>
      <c r="E35" s="206">
        <v>30000</v>
      </c>
      <c r="F35" s="107">
        <v>0</v>
      </c>
      <c r="G35" s="206">
        <f t="shared" si="0"/>
        <v>30000</v>
      </c>
      <c r="H35" s="64" t="s">
        <v>7</v>
      </c>
    </row>
    <row r="36" spans="1:8" customFormat="1" ht="31.5">
      <c r="A36" s="70"/>
      <c r="B36" s="215" t="s">
        <v>347</v>
      </c>
      <c r="C36" s="234" t="s">
        <v>56</v>
      </c>
      <c r="D36" s="9" t="s">
        <v>173</v>
      </c>
      <c r="E36" s="206">
        <v>250000</v>
      </c>
      <c r="F36" s="107">
        <v>0</v>
      </c>
      <c r="G36" s="206">
        <f t="shared" si="0"/>
        <v>250000</v>
      </c>
      <c r="H36" s="64" t="s">
        <v>7</v>
      </c>
    </row>
    <row r="37" spans="1:8" customFormat="1" ht="31.5">
      <c r="A37" s="70"/>
      <c r="B37" s="215" t="s">
        <v>348</v>
      </c>
      <c r="C37" s="234" t="s">
        <v>57</v>
      </c>
      <c r="D37" s="9" t="s">
        <v>58</v>
      </c>
      <c r="E37" s="206">
        <v>20000</v>
      </c>
      <c r="F37" s="107">
        <v>0</v>
      </c>
      <c r="G37" s="206">
        <f t="shared" si="0"/>
        <v>20000</v>
      </c>
      <c r="H37" s="64" t="s">
        <v>7</v>
      </c>
    </row>
    <row r="38" spans="1:8" customFormat="1" ht="31.5">
      <c r="A38" s="70"/>
      <c r="B38" s="215" t="s">
        <v>349</v>
      </c>
      <c r="C38" s="234" t="s">
        <v>174</v>
      </c>
      <c r="D38" s="9" t="s">
        <v>175</v>
      </c>
      <c r="E38" s="206">
        <v>20000</v>
      </c>
      <c r="F38" s="107">
        <v>0</v>
      </c>
      <c r="G38" s="206">
        <f t="shared" si="0"/>
        <v>20000</v>
      </c>
      <c r="H38" s="64" t="s">
        <v>7</v>
      </c>
    </row>
    <row r="39" spans="1:8" customFormat="1" ht="15.75">
      <c r="A39" s="68"/>
      <c r="B39" s="71" t="s">
        <v>176</v>
      </c>
      <c r="C39" s="29"/>
      <c r="D39" s="63"/>
      <c r="E39" s="205"/>
      <c r="F39" s="107">
        <v>0</v>
      </c>
      <c r="G39" s="206">
        <f t="shared" si="0"/>
        <v>0</v>
      </c>
      <c r="H39" s="72"/>
    </row>
    <row r="40" spans="1:8" ht="31.5">
      <c r="A40" s="7"/>
      <c r="B40" s="215" t="s">
        <v>350</v>
      </c>
      <c r="C40" s="256" t="s">
        <v>145</v>
      </c>
      <c r="D40" s="63" t="s">
        <v>146</v>
      </c>
      <c r="E40" s="205">
        <v>600000</v>
      </c>
      <c r="F40" s="107">
        <v>0</v>
      </c>
      <c r="G40" s="206">
        <f t="shared" si="0"/>
        <v>600000</v>
      </c>
      <c r="H40" s="60"/>
    </row>
    <row r="41" spans="1:8" ht="31.5">
      <c r="A41" s="7"/>
      <c r="B41" s="215" t="s">
        <v>330</v>
      </c>
      <c r="C41" s="234" t="s">
        <v>28</v>
      </c>
      <c r="D41" s="56" t="s">
        <v>147</v>
      </c>
      <c r="E41" s="206">
        <v>200000</v>
      </c>
      <c r="F41" s="107">
        <v>0</v>
      </c>
      <c r="G41" s="206">
        <f t="shared" si="0"/>
        <v>200000</v>
      </c>
      <c r="H41" s="64" t="s">
        <v>7</v>
      </c>
    </row>
    <row r="42" spans="1:8" ht="31.5">
      <c r="A42" s="7"/>
      <c r="B42" s="215" t="s">
        <v>331</v>
      </c>
      <c r="C42" s="234" t="s">
        <v>29</v>
      </c>
      <c r="D42" s="54" t="s">
        <v>30</v>
      </c>
      <c r="E42" s="206">
        <v>200000</v>
      </c>
      <c r="F42" s="107">
        <v>0</v>
      </c>
      <c r="G42" s="206">
        <f t="shared" si="0"/>
        <v>200000</v>
      </c>
      <c r="H42" s="64" t="s">
        <v>7</v>
      </c>
    </row>
    <row r="43" spans="1:8" customFormat="1" ht="47.25">
      <c r="A43" s="68"/>
      <c r="B43" s="215" t="s">
        <v>329</v>
      </c>
      <c r="C43" s="30" t="s">
        <v>162</v>
      </c>
      <c r="D43" s="54" t="s">
        <v>163</v>
      </c>
      <c r="E43" s="206">
        <v>200000</v>
      </c>
      <c r="F43" s="107">
        <v>0</v>
      </c>
      <c r="G43" s="206">
        <f t="shared" si="0"/>
        <v>200000</v>
      </c>
      <c r="H43" s="64" t="s">
        <v>7</v>
      </c>
    </row>
    <row r="44" spans="1:8" ht="31.5">
      <c r="A44" s="7"/>
      <c r="B44" s="215" t="s">
        <v>345</v>
      </c>
      <c r="C44" s="234" t="s">
        <v>52</v>
      </c>
      <c r="D44" s="9" t="s">
        <v>149</v>
      </c>
      <c r="E44" s="206">
        <v>200000</v>
      </c>
      <c r="F44" s="107">
        <v>0</v>
      </c>
      <c r="G44" s="206">
        <f t="shared" si="0"/>
        <v>200000</v>
      </c>
      <c r="H44" s="64" t="s">
        <v>7</v>
      </c>
    </row>
    <row r="45" spans="1:8" customFormat="1" ht="15.75">
      <c r="A45" s="1"/>
      <c r="B45" s="301" t="s">
        <v>177</v>
      </c>
      <c r="C45" s="301"/>
      <c r="D45" s="301"/>
      <c r="E45" s="207"/>
      <c r="F45" s="107">
        <v>0</v>
      </c>
      <c r="G45" s="207"/>
      <c r="H45" s="64"/>
    </row>
    <row r="46" spans="1:8" customFormat="1" ht="31.5">
      <c r="A46" s="68"/>
      <c r="B46" s="215" t="s">
        <v>351</v>
      </c>
      <c r="C46" s="234" t="s">
        <v>24</v>
      </c>
      <c r="D46" s="54" t="s">
        <v>148</v>
      </c>
      <c r="E46" s="208">
        <v>20000</v>
      </c>
      <c r="F46" s="107">
        <v>0</v>
      </c>
      <c r="G46" s="208">
        <f>E46</f>
        <v>20000</v>
      </c>
      <c r="H46" s="64" t="s">
        <v>7</v>
      </c>
    </row>
    <row r="47" spans="1:8" customFormat="1" ht="31.5">
      <c r="A47" s="68"/>
      <c r="B47" s="215" t="s">
        <v>352</v>
      </c>
      <c r="C47" s="234" t="s">
        <v>162</v>
      </c>
      <c r="D47" s="54" t="s">
        <v>163</v>
      </c>
      <c r="E47" s="208">
        <v>100000</v>
      </c>
      <c r="F47" s="107">
        <v>0</v>
      </c>
      <c r="G47" s="208">
        <f t="shared" ref="G47:G68" si="1">E47</f>
        <v>100000</v>
      </c>
      <c r="H47" s="64" t="s">
        <v>7</v>
      </c>
    </row>
    <row r="48" spans="1:8" customFormat="1" ht="31.5">
      <c r="A48" s="68"/>
      <c r="B48" s="215" t="s">
        <v>353</v>
      </c>
      <c r="C48" s="234" t="s">
        <v>28</v>
      </c>
      <c r="D48" s="56" t="s">
        <v>147</v>
      </c>
      <c r="E48" s="208">
        <v>100000</v>
      </c>
      <c r="F48" s="107">
        <v>0</v>
      </c>
      <c r="G48" s="208">
        <f t="shared" si="1"/>
        <v>100000</v>
      </c>
      <c r="H48" s="64" t="s">
        <v>7</v>
      </c>
    </row>
    <row r="49" spans="1:8" customFormat="1" ht="31.5">
      <c r="A49" s="68"/>
      <c r="B49" s="215" t="s">
        <v>354</v>
      </c>
      <c r="C49" s="234" t="s">
        <v>29</v>
      </c>
      <c r="D49" s="54" t="s">
        <v>30</v>
      </c>
      <c r="E49" s="208">
        <v>20000</v>
      </c>
      <c r="F49" s="107">
        <v>0</v>
      </c>
      <c r="G49" s="208">
        <f t="shared" si="1"/>
        <v>20000</v>
      </c>
      <c r="H49" s="64" t="s">
        <v>7</v>
      </c>
    </row>
    <row r="50" spans="1:8" customFormat="1" ht="33.75" customHeight="1">
      <c r="A50" s="68"/>
      <c r="B50" s="215" t="s">
        <v>355</v>
      </c>
      <c r="C50" s="234" t="s">
        <v>31</v>
      </c>
      <c r="D50" s="9" t="s">
        <v>32</v>
      </c>
      <c r="E50" s="208">
        <v>66628</v>
      </c>
      <c r="F50" s="107">
        <v>0</v>
      </c>
      <c r="G50" s="208">
        <f t="shared" si="1"/>
        <v>66628</v>
      </c>
      <c r="H50" s="64" t="s">
        <v>7</v>
      </c>
    </row>
    <row r="51" spans="1:8" customFormat="1" ht="31.5">
      <c r="A51" s="68"/>
      <c r="B51" s="215" t="s">
        <v>356</v>
      </c>
      <c r="C51" s="234" t="s">
        <v>35</v>
      </c>
      <c r="D51" s="9" t="s">
        <v>36</v>
      </c>
      <c r="E51" s="205">
        <v>50000</v>
      </c>
      <c r="F51" s="107">
        <v>0</v>
      </c>
      <c r="G51" s="208">
        <f t="shared" si="1"/>
        <v>50000</v>
      </c>
      <c r="H51" s="64" t="s">
        <v>7</v>
      </c>
    </row>
    <row r="52" spans="1:8" customFormat="1" ht="31.5">
      <c r="A52" s="68"/>
      <c r="B52" s="215" t="s">
        <v>357</v>
      </c>
      <c r="C52" s="234" t="s">
        <v>178</v>
      </c>
      <c r="D52" s="9" t="s">
        <v>179</v>
      </c>
      <c r="E52" s="208">
        <v>220000</v>
      </c>
      <c r="F52" s="107">
        <v>0</v>
      </c>
      <c r="G52" s="208">
        <f t="shared" si="1"/>
        <v>220000</v>
      </c>
      <c r="H52" s="64" t="s">
        <v>7</v>
      </c>
    </row>
    <row r="53" spans="1:8" s="255" customFormat="1" ht="65.25">
      <c r="A53" s="252"/>
      <c r="B53" s="253" t="s">
        <v>358</v>
      </c>
      <c r="C53" s="10" t="s">
        <v>316</v>
      </c>
      <c r="D53" s="10" t="s">
        <v>317</v>
      </c>
      <c r="E53" s="254">
        <v>150000</v>
      </c>
      <c r="F53" s="330">
        <v>0</v>
      </c>
      <c r="G53" s="254">
        <f t="shared" si="1"/>
        <v>150000</v>
      </c>
      <c r="H53" s="10" t="s">
        <v>7</v>
      </c>
    </row>
    <row r="54" spans="1:8" customFormat="1" ht="31.5">
      <c r="A54" s="68"/>
      <c r="B54" s="215" t="s">
        <v>359</v>
      </c>
      <c r="C54" s="9" t="s">
        <v>40</v>
      </c>
      <c r="D54" s="9" t="s">
        <v>41</v>
      </c>
      <c r="E54" s="208">
        <v>300000</v>
      </c>
      <c r="F54" s="107">
        <v>0</v>
      </c>
      <c r="G54" s="208">
        <f t="shared" si="1"/>
        <v>300000</v>
      </c>
      <c r="H54" s="64" t="s">
        <v>7</v>
      </c>
    </row>
    <row r="55" spans="1:8" customFormat="1" ht="31.5">
      <c r="A55" s="68"/>
      <c r="B55" s="215" t="s">
        <v>360</v>
      </c>
      <c r="C55" s="9" t="s">
        <v>42</v>
      </c>
      <c r="D55" s="9" t="s">
        <v>180</v>
      </c>
      <c r="E55" s="208">
        <v>300000</v>
      </c>
      <c r="F55" s="107">
        <v>0</v>
      </c>
      <c r="G55" s="208">
        <f t="shared" si="1"/>
        <v>300000</v>
      </c>
      <c r="H55" s="64" t="s">
        <v>7</v>
      </c>
    </row>
    <row r="56" spans="1:8" customFormat="1" ht="31.5">
      <c r="A56" s="68"/>
      <c r="B56" s="215" t="s">
        <v>361</v>
      </c>
      <c r="C56" s="9" t="s">
        <v>181</v>
      </c>
      <c r="D56" s="9" t="s">
        <v>182</v>
      </c>
      <c r="E56" s="205">
        <v>300000</v>
      </c>
      <c r="F56" s="107">
        <v>0</v>
      </c>
      <c r="G56" s="208">
        <f t="shared" si="1"/>
        <v>300000</v>
      </c>
      <c r="H56" s="64" t="s">
        <v>7</v>
      </c>
    </row>
    <row r="57" spans="1:8" customFormat="1" ht="47.25">
      <c r="A57" s="68"/>
      <c r="B57" s="215" t="s">
        <v>362</v>
      </c>
      <c r="C57" s="9" t="s">
        <v>164</v>
      </c>
      <c r="D57" s="9" t="s">
        <v>43</v>
      </c>
      <c r="E57" s="208">
        <v>400000</v>
      </c>
      <c r="F57" s="107">
        <v>0</v>
      </c>
      <c r="G57" s="208">
        <f t="shared" si="1"/>
        <v>400000</v>
      </c>
      <c r="H57" s="64" t="s">
        <v>7</v>
      </c>
    </row>
    <row r="58" spans="1:8" customFormat="1" ht="31.5">
      <c r="A58" s="73"/>
      <c r="B58" s="215" t="s">
        <v>363</v>
      </c>
      <c r="C58" s="9" t="s">
        <v>165</v>
      </c>
      <c r="D58" s="9" t="s">
        <v>44</v>
      </c>
      <c r="E58" s="208">
        <v>520000</v>
      </c>
      <c r="F58" s="107">
        <v>0</v>
      </c>
      <c r="G58" s="208">
        <f t="shared" si="1"/>
        <v>520000</v>
      </c>
      <c r="H58" s="64" t="s">
        <v>7</v>
      </c>
    </row>
    <row r="59" spans="1:8" customFormat="1" ht="31.5">
      <c r="A59" s="74"/>
      <c r="B59" s="215" t="s">
        <v>364</v>
      </c>
      <c r="C59" s="29" t="s">
        <v>167</v>
      </c>
      <c r="D59" s="9" t="s">
        <v>183</v>
      </c>
      <c r="E59" s="208">
        <v>1456000</v>
      </c>
      <c r="F59" s="107">
        <v>0</v>
      </c>
      <c r="G59" s="208">
        <f t="shared" si="1"/>
        <v>1456000</v>
      </c>
      <c r="H59" s="64" t="s">
        <v>7</v>
      </c>
    </row>
    <row r="60" spans="1:8" customFormat="1" ht="47.25">
      <c r="A60" s="70"/>
      <c r="B60" s="215" t="s">
        <v>365</v>
      </c>
      <c r="C60" s="234" t="s">
        <v>169</v>
      </c>
      <c r="D60" s="9" t="s">
        <v>49</v>
      </c>
      <c r="E60" s="205">
        <v>100000</v>
      </c>
      <c r="F60" s="107">
        <v>0</v>
      </c>
      <c r="G60" s="208">
        <f t="shared" si="1"/>
        <v>100000</v>
      </c>
      <c r="H60" s="64" t="s">
        <v>7</v>
      </c>
    </row>
    <row r="61" spans="1:8" customFormat="1" ht="31.5">
      <c r="A61" s="70"/>
      <c r="B61" s="215" t="s">
        <v>366</v>
      </c>
      <c r="C61" s="234" t="s">
        <v>50</v>
      </c>
      <c r="D61" s="9" t="s">
        <v>170</v>
      </c>
      <c r="E61" s="205">
        <v>10000</v>
      </c>
      <c r="F61" s="107">
        <v>0</v>
      </c>
      <c r="G61" s="208">
        <f t="shared" si="1"/>
        <v>10000</v>
      </c>
      <c r="H61" s="64" t="s">
        <v>7</v>
      </c>
    </row>
    <row r="62" spans="1:8" customFormat="1" ht="31.5">
      <c r="A62" s="70"/>
      <c r="B62" s="215" t="s">
        <v>367</v>
      </c>
      <c r="C62" s="234" t="s">
        <v>52</v>
      </c>
      <c r="D62" s="9" t="s">
        <v>149</v>
      </c>
      <c r="E62" s="205">
        <v>240000</v>
      </c>
      <c r="F62" s="107">
        <v>0</v>
      </c>
      <c r="G62" s="208">
        <f t="shared" si="1"/>
        <v>240000</v>
      </c>
      <c r="H62" s="64" t="s">
        <v>7</v>
      </c>
    </row>
    <row r="63" spans="1:8" customFormat="1" ht="15.75">
      <c r="A63" s="1"/>
      <c r="B63" s="289" t="s">
        <v>150</v>
      </c>
      <c r="C63" s="290"/>
      <c r="D63" s="290"/>
      <c r="E63" s="205"/>
      <c r="F63" s="107">
        <v>0</v>
      </c>
      <c r="G63" s="206">
        <f t="shared" si="1"/>
        <v>0</v>
      </c>
      <c r="H63" s="64"/>
    </row>
    <row r="64" spans="1:8" ht="31.5">
      <c r="A64" s="7"/>
      <c r="B64" s="63" t="s">
        <v>368</v>
      </c>
      <c r="C64" s="29" t="s">
        <v>11</v>
      </c>
      <c r="D64" s="63" t="s">
        <v>12</v>
      </c>
      <c r="E64" s="35">
        <v>12415275.810000001</v>
      </c>
      <c r="F64" s="107">
        <v>0</v>
      </c>
      <c r="G64" s="206">
        <f t="shared" si="1"/>
        <v>12415275.810000001</v>
      </c>
      <c r="H64" s="10" t="s">
        <v>7</v>
      </c>
    </row>
    <row r="65" spans="1:8" ht="31.5">
      <c r="A65" s="7"/>
      <c r="B65" s="63" t="s">
        <v>369</v>
      </c>
      <c r="C65" s="29" t="s">
        <v>13</v>
      </c>
      <c r="D65" s="63" t="s">
        <v>59</v>
      </c>
      <c r="E65" s="47">
        <v>10000000</v>
      </c>
      <c r="F65" s="107">
        <v>0</v>
      </c>
      <c r="G65" s="206">
        <f t="shared" si="1"/>
        <v>10000000</v>
      </c>
      <c r="H65" s="10" t="s">
        <v>7</v>
      </c>
    </row>
    <row r="66" spans="1:8" ht="126">
      <c r="A66" s="7"/>
      <c r="B66" s="29" t="s">
        <v>370</v>
      </c>
      <c r="C66" s="30" t="s">
        <v>60</v>
      </c>
      <c r="D66" s="30" t="s">
        <v>64</v>
      </c>
      <c r="E66" s="18">
        <v>6000000</v>
      </c>
      <c r="F66" s="107">
        <v>0</v>
      </c>
      <c r="G66" s="206">
        <f t="shared" si="1"/>
        <v>6000000</v>
      </c>
      <c r="H66" s="10" t="s">
        <v>7</v>
      </c>
    </row>
    <row r="67" spans="1:8" ht="15.75">
      <c r="A67" s="7"/>
      <c r="B67" s="291" t="s">
        <v>8</v>
      </c>
      <c r="C67" s="292"/>
      <c r="D67" s="293"/>
      <c r="E67" s="33"/>
      <c r="F67" s="107">
        <v>0</v>
      </c>
      <c r="G67" s="206">
        <f t="shared" si="1"/>
        <v>0</v>
      </c>
      <c r="H67" s="19"/>
    </row>
    <row r="68" spans="1:8" ht="47.25">
      <c r="A68" s="7"/>
      <c r="B68" s="20" t="s">
        <v>371</v>
      </c>
      <c r="C68" s="20" t="s">
        <v>9</v>
      </c>
      <c r="D68" s="17" t="s">
        <v>10</v>
      </c>
      <c r="E68" s="18">
        <v>7636190</v>
      </c>
      <c r="F68" s="107">
        <v>0</v>
      </c>
      <c r="G68" s="206">
        <f t="shared" si="1"/>
        <v>7636190</v>
      </c>
      <c r="H68" s="17" t="s">
        <v>7</v>
      </c>
    </row>
    <row r="69" spans="1:8" ht="15.75">
      <c r="A69" s="7"/>
      <c r="B69" s="221" t="s">
        <v>62</v>
      </c>
      <c r="C69" s="222"/>
      <c r="D69" s="222"/>
      <c r="E69" s="246"/>
      <c r="F69" s="107">
        <v>0</v>
      </c>
      <c r="G69" s="246"/>
      <c r="H69" s="223"/>
    </row>
    <row r="70" spans="1:8" ht="63">
      <c r="A70" s="7"/>
      <c r="B70" s="31" t="s">
        <v>372</v>
      </c>
      <c r="C70" s="51" t="s">
        <v>65</v>
      </c>
      <c r="D70" s="52" t="s">
        <v>78</v>
      </c>
      <c r="E70" s="18">
        <v>223000</v>
      </c>
      <c r="F70" s="107">
        <v>0</v>
      </c>
      <c r="G70" s="18">
        <f>E70</f>
        <v>223000</v>
      </c>
      <c r="H70" s="21" t="s">
        <v>7</v>
      </c>
    </row>
    <row r="71" spans="1:8" ht="63">
      <c r="A71" s="7"/>
      <c r="B71" s="31" t="s">
        <v>373</v>
      </c>
      <c r="C71" s="51" t="s">
        <v>66</v>
      </c>
      <c r="D71" s="52" t="s">
        <v>78</v>
      </c>
      <c r="E71" s="18">
        <v>223000</v>
      </c>
      <c r="F71" s="107">
        <v>0</v>
      </c>
      <c r="G71" s="18">
        <f t="shared" ref="G71:G82" si="2">E71</f>
        <v>223000</v>
      </c>
      <c r="H71" s="21" t="s">
        <v>7</v>
      </c>
    </row>
    <row r="72" spans="1:8" ht="63">
      <c r="A72" s="7"/>
      <c r="B72" s="31" t="s">
        <v>374</v>
      </c>
      <c r="C72" s="51" t="s">
        <v>67</v>
      </c>
      <c r="D72" s="52" t="s">
        <v>78</v>
      </c>
      <c r="E72" s="18">
        <v>223000</v>
      </c>
      <c r="F72" s="107">
        <v>0</v>
      </c>
      <c r="G72" s="18">
        <f t="shared" si="2"/>
        <v>223000</v>
      </c>
      <c r="H72" s="21" t="s">
        <v>7</v>
      </c>
    </row>
    <row r="73" spans="1:8" ht="63">
      <c r="A73" s="7"/>
      <c r="B73" s="31" t="s">
        <v>375</v>
      </c>
      <c r="C73" s="51" t="s">
        <v>68</v>
      </c>
      <c r="D73" s="52" t="s">
        <v>78</v>
      </c>
      <c r="E73" s="18">
        <v>223000</v>
      </c>
      <c r="F73" s="107">
        <v>0</v>
      </c>
      <c r="G73" s="18">
        <f t="shared" si="2"/>
        <v>223000</v>
      </c>
      <c r="H73" s="21" t="s">
        <v>7</v>
      </c>
    </row>
    <row r="74" spans="1:8" ht="63">
      <c r="A74" s="7"/>
      <c r="B74" s="31" t="s">
        <v>376</v>
      </c>
      <c r="C74" s="51" t="s">
        <v>69</v>
      </c>
      <c r="D74" s="52" t="s">
        <v>78</v>
      </c>
      <c r="E74" s="18">
        <v>223000</v>
      </c>
      <c r="F74" s="107">
        <v>0</v>
      </c>
      <c r="G74" s="18">
        <f t="shared" si="2"/>
        <v>223000</v>
      </c>
      <c r="H74" s="21" t="s">
        <v>7</v>
      </c>
    </row>
    <row r="75" spans="1:8" ht="63">
      <c r="A75" s="7"/>
      <c r="B75" s="31" t="s">
        <v>377</v>
      </c>
      <c r="C75" s="51" t="s">
        <v>70</v>
      </c>
      <c r="D75" s="52" t="s">
        <v>78</v>
      </c>
      <c r="E75" s="18">
        <v>223000</v>
      </c>
      <c r="F75" s="107">
        <v>0</v>
      </c>
      <c r="G75" s="18">
        <f t="shared" si="2"/>
        <v>223000</v>
      </c>
      <c r="H75" s="21" t="s">
        <v>7</v>
      </c>
    </row>
    <row r="76" spans="1:8" ht="63">
      <c r="A76" s="7"/>
      <c r="B76" s="31" t="s">
        <v>378</v>
      </c>
      <c r="C76" s="51" t="s">
        <v>71</v>
      </c>
      <c r="D76" s="52" t="s">
        <v>78</v>
      </c>
      <c r="E76" s="18">
        <v>223000</v>
      </c>
      <c r="F76" s="107">
        <v>0</v>
      </c>
      <c r="G76" s="18">
        <f t="shared" si="2"/>
        <v>223000</v>
      </c>
      <c r="H76" s="21" t="s">
        <v>7</v>
      </c>
    </row>
    <row r="77" spans="1:8" ht="63">
      <c r="A77" s="7"/>
      <c r="B77" s="31" t="s">
        <v>379</v>
      </c>
      <c r="C77" s="51" t="s">
        <v>72</v>
      </c>
      <c r="D77" s="52" t="s">
        <v>78</v>
      </c>
      <c r="E77" s="18">
        <v>223000</v>
      </c>
      <c r="F77" s="107">
        <v>0</v>
      </c>
      <c r="G77" s="18">
        <f t="shared" si="2"/>
        <v>223000</v>
      </c>
      <c r="H77" s="21" t="s">
        <v>7</v>
      </c>
    </row>
    <row r="78" spans="1:8" ht="63">
      <c r="A78" s="7"/>
      <c r="B78" s="31" t="s">
        <v>380</v>
      </c>
      <c r="C78" s="51" t="s">
        <v>73</v>
      </c>
      <c r="D78" s="52" t="s">
        <v>78</v>
      </c>
      <c r="E78" s="18">
        <v>223000</v>
      </c>
      <c r="F78" s="107">
        <v>0</v>
      </c>
      <c r="G78" s="18">
        <f t="shared" si="2"/>
        <v>223000</v>
      </c>
      <c r="H78" s="21" t="s">
        <v>7</v>
      </c>
    </row>
    <row r="79" spans="1:8" ht="63">
      <c r="A79" s="7"/>
      <c r="B79" s="31" t="s">
        <v>381</v>
      </c>
      <c r="C79" s="51" t="s">
        <v>74</v>
      </c>
      <c r="D79" s="52" t="s">
        <v>78</v>
      </c>
      <c r="E79" s="18">
        <v>223000</v>
      </c>
      <c r="F79" s="107">
        <v>0</v>
      </c>
      <c r="G79" s="18">
        <f t="shared" si="2"/>
        <v>223000</v>
      </c>
      <c r="H79" s="21" t="s">
        <v>7</v>
      </c>
    </row>
    <row r="80" spans="1:8" ht="63">
      <c r="A80" s="7"/>
      <c r="B80" s="31" t="s">
        <v>382</v>
      </c>
      <c r="C80" s="51" t="s">
        <v>75</v>
      </c>
      <c r="D80" s="52" t="s">
        <v>78</v>
      </c>
      <c r="E80" s="18">
        <v>223000</v>
      </c>
      <c r="F80" s="107">
        <v>0</v>
      </c>
      <c r="G80" s="18">
        <f t="shared" si="2"/>
        <v>223000</v>
      </c>
      <c r="H80" s="21" t="s">
        <v>7</v>
      </c>
    </row>
    <row r="81" spans="1:8" ht="63">
      <c r="A81" s="7"/>
      <c r="B81" s="31" t="s">
        <v>383</v>
      </c>
      <c r="C81" s="51" t="s">
        <v>76</v>
      </c>
      <c r="D81" s="52" t="s">
        <v>78</v>
      </c>
      <c r="E81" s="18">
        <v>223000</v>
      </c>
      <c r="F81" s="107">
        <v>0</v>
      </c>
      <c r="G81" s="18">
        <f t="shared" si="2"/>
        <v>223000</v>
      </c>
      <c r="H81" s="21" t="s">
        <v>7</v>
      </c>
    </row>
    <row r="82" spans="1:8" ht="63">
      <c r="A82" s="7"/>
      <c r="B82" s="31" t="s">
        <v>384</v>
      </c>
      <c r="C82" s="51" t="s">
        <v>77</v>
      </c>
      <c r="D82" s="52" t="s">
        <v>78</v>
      </c>
      <c r="E82" s="18">
        <v>223000</v>
      </c>
      <c r="F82" s="107">
        <v>0</v>
      </c>
      <c r="G82" s="18">
        <f t="shared" si="2"/>
        <v>223000</v>
      </c>
      <c r="H82" s="21" t="s">
        <v>7</v>
      </c>
    </row>
    <row r="83" spans="1:8" ht="15.75">
      <c r="A83" s="7"/>
      <c r="B83" s="16"/>
      <c r="C83" s="50"/>
      <c r="D83" s="17"/>
      <c r="E83" s="18"/>
      <c r="F83" s="107">
        <v>0</v>
      </c>
      <c r="G83" s="23"/>
      <c r="H83" s="21"/>
    </row>
    <row r="84" spans="1:8" ht="15.75">
      <c r="A84" s="7"/>
      <c r="B84" s="15" t="s">
        <v>63</v>
      </c>
      <c r="C84" s="50"/>
      <c r="D84" s="15"/>
      <c r="E84" s="34"/>
      <c r="F84" s="107">
        <v>0</v>
      </c>
      <c r="G84" s="34"/>
      <c r="H84" s="15"/>
    </row>
    <row r="85" spans="1:8" ht="94.5">
      <c r="A85" s="7"/>
      <c r="B85" s="245" t="s">
        <v>314</v>
      </c>
      <c r="C85" s="31" t="s">
        <v>79</v>
      </c>
      <c r="D85" s="53" t="s">
        <v>391</v>
      </c>
      <c r="E85" s="209">
        <v>2550000</v>
      </c>
      <c r="F85" s="107">
        <v>0</v>
      </c>
      <c r="G85" s="23">
        <f>E85</f>
        <v>2550000</v>
      </c>
      <c r="H85" s="17" t="s">
        <v>7</v>
      </c>
    </row>
    <row r="86" spans="1:8" ht="47.25">
      <c r="A86" s="7"/>
      <c r="B86" s="245" t="s">
        <v>315</v>
      </c>
      <c r="C86" s="31" t="s">
        <v>80</v>
      </c>
      <c r="D86" s="31" t="s">
        <v>294</v>
      </c>
      <c r="E86" s="209">
        <v>350000</v>
      </c>
      <c r="F86" s="107">
        <v>0</v>
      </c>
      <c r="G86" s="23">
        <f>E86</f>
        <v>350000</v>
      </c>
      <c r="H86" s="17" t="s">
        <v>7</v>
      </c>
    </row>
    <row r="87" spans="1:8" ht="15.75" customHeight="1">
      <c r="A87" s="7"/>
      <c r="B87" s="218" t="s">
        <v>15</v>
      </c>
      <c r="C87" s="219"/>
      <c r="D87" s="219"/>
      <c r="E87" s="247"/>
      <c r="F87" s="107">
        <v>0</v>
      </c>
      <c r="G87" s="33"/>
      <c r="H87" s="220"/>
    </row>
    <row r="88" spans="1:8" ht="31.5">
      <c r="A88" s="7"/>
      <c r="B88" s="29" t="s">
        <v>250</v>
      </c>
      <c r="C88" s="58" t="s">
        <v>82</v>
      </c>
      <c r="D88" s="56" t="s">
        <v>98</v>
      </c>
      <c r="E88" s="210">
        <v>2000000</v>
      </c>
      <c r="F88" s="107">
        <v>0</v>
      </c>
      <c r="G88" s="23">
        <f t="shared" ref="G88:G112" si="3">E88</f>
        <v>2000000</v>
      </c>
      <c r="H88" s="16" t="s">
        <v>7</v>
      </c>
    </row>
    <row r="89" spans="1:8" ht="31.5">
      <c r="A89" s="7"/>
      <c r="B89" s="29" t="s">
        <v>255</v>
      </c>
      <c r="C89" s="235" t="s">
        <v>88</v>
      </c>
      <c r="D89" s="56" t="s">
        <v>98</v>
      </c>
      <c r="E89" s="210">
        <v>2000000</v>
      </c>
      <c r="F89" s="107">
        <v>0</v>
      </c>
      <c r="G89" s="23">
        <f t="shared" si="3"/>
        <v>2000000</v>
      </c>
      <c r="H89" s="16" t="s">
        <v>7</v>
      </c>
    </row>
    <row r="90" spans="1:8" ht="31.5">
      <c r="A90" s="7"/>
      <c r="B90" s="29" t="s">
        <v>269</v>
      </c>
      <c r="C90" s="235" t="s">
        <v>99</v>
      </c>
      <c r="D90" s="225" t="s">
        <v>302</v>
      </c>
      <c r="E90" s="212">
        <v>500000</v>
      </c>
      <c r="F90" s="41">
        <v>0</v>
      </c>
      <c r="G90" s="23">
        <f t="shared" si="3"/>
        <v>500000</v>
      </c>
      <c r="H90" s="16" t="s">
        <v>7</v>
      </c>
    </row>
    <row r="91" spans="1:8" ht="31.5">
      <c r="A91" s="7"/>
      <c r="B91" s="29" t="s">
        <v>270</v>
      </c>
      <c r="C91" s="236" t="s">
        <v>100</v>
      </c>
      <c r="D91" s="225" t="s">
        <v>303</v>
      </c>
      <c r="E91" s="212">
        <v>500000</v>
      </c>
      <c r="F91" s="41">
        <v>0</v>
      </c>
      <c r="G91" s="23">
        <f t="shared" si="3"/>
        <v>500000</v>
      </c>
      <c r="H91" s="16" t="s">
        <v>7</v>
      </c>
    </row>
    <row r="92" spans="1:8" ht="31.5">
      <c r="A92" s="7"/>
      <c r="B92" s="29" t="s">
        <v>271</v>
      </c>
      <c r="C92" s="236" t="s">
        <v>101</v>
      </c>
      <c r="D92" s="226" t="s">
        <v>299</v>
      </c>
      <c r="E92" s="212">
        <v>500000</v>
      </c>
      <c r="F92" s="41">
        <v>0</v>
      </c>
      <c r="G92" s="23">
        <f t="shared" si="3"/>
        <v>500000</v>
      </c>
      <c r="H92" s="16" t="s">
        <v>7</v>
      </c>
    </row>
    <row r="93" spans="1:8" ht="31.5">
      <c r="A93" s="7"/>
      <c r="B93" s="29" t="s">
        <v>272</v>
      </c>
      <c r="C93" s="236" t="s">
        <v>102</v>
      </c>
      <c r="D93" s="226" t="s">
        <v>299</v>
      </c>
      <c r="E93" s="212">
        <v>500000</v>
      </c>
      <c r="F93" s="41">
        <v>0</v>
      </c>
      <c r="G93" s="23">
        <f t="shared" si="3"/>
        <v>500000</v>
      </c>
      <c r="H93" s="16" t="s">
        <v>7</v>
      </c>
    </row>
    <row r="94" spans="1:8" ht="31.5">
      <c r="A94" s="7"/>
      <c r="B94" s="29" t="s">
        <v>259</v>
      </c>
      <c r="C94" s="235" t="s">
        <v>91</v>
      </c>
      <c r="D94" s="56" t="s">
        <v>109</v>
      </c>
      <c r="E94" s="210">
        <v>450000</v>
      </c>
      <c r="F94" s="107">
        <v>0</v>
      </c>
      <c r="G94" s="23">
        <f t="shared" si="3"/>
        <v>450000</v>
      </c>
      <c r="H94" s="16" t="s">
        <v>7</v>
      </c>
    </row>
    <row r="95" spans="1:8" ht="31.5">
      <c r="A95" s="7"/>
      <c r="B95" s="29" t="s">
        <v>260</v>
      </c>
      <c r="C95" s="235" t="s">
        <v>92</v>
      </c>
      <c r="D95" s="56" t="s">
        <v>111</v>
      </c>
      <c r="E95" s="210">
        <v>900000</v>
      </c>
      <c r="F95" s="107">
        <v>0</v>
      </c>
      <c r="G95" s="23">
        <f t="shared" si="3"/>
        <v>900000</v>
      </c>
      <c r="H95" s="16" t="s">
        <v>7</v>
      </c>
    </row>
    <row r="96" spans="1:8" ht="31.5">
      <c r="A96" s="7"/>
      <c r="B96" s="29" t="s">
        <v>273</v>
      </c>
      <c r="C96" s="236" t="s">
        <v>103</v>
      </c>
      <c r="D96" s="323" t="s">
        <v>304</v>
      </c>
      <c r="E96" s="212">
        <v>500000</v>
      </c>
      <c r="F96" s="41">
        <v>0</v>
      </c>
      <c r="G96" s="23">
        <f t="shared" si="3"/>
        <v>500000</v>
      </c>
      <c r="H96" s="16" t="s">
        <v>7</v>
      </c>
    </row>
    <row r="97" spans="1:8" ht="31.5">
      <c r="A97" s="7"/>
      <c r="B97" s="29" t="s">
        <v>256</v>
      </c>
      <c r="C97" s="235" t="s">
        <v>89</v>
      </c>
      <c r="D97" s="57" t="s">
        <v>98</v>
      </c>
      <c r="E97" s="210">
        <v>2000000</v>
      </c>
      <c r="F97" s="107">
        <v>0</v>
      </c>
      <c r="G97" s="23">
        <f t="shared" si="3"/>
        <v>2000000</v>
      </c>
      <c r="H97" s="16" t="s">
        <v>7</v>
      </c>
    </row>
    <row r="98" spans="1:8" ht="31.5">
      <c r="A98" s="7"/>
      <c r="B98" s="29" t="s">
        <v>261</v>
      </c>
      <c r="C98" s="5" t="s">
        <v>89</v>
      </c>
      <c r="D98" s="56" t="s">
        <v>109</v>
      </c>
      <c r="E98" s="211">
        <v>450000</v>
      </c>
      <c r="F98" s="107">
        <v>0</v>
      </c>
      <c r="G98" s="23">
        <f t="shared" si="3"/>
        <v>450000</v>
      </c>
      <c r="H98" s="16" t="s">
        <v>7</v>
      </c>
    </row>
    <row r="99" spans="1:8" ht="31.5">
      <c r="A99" s="7"/>
      <c r="B99" s="29" t="s">
        <v>262</v>
      </c>
      <c r="C99" s="5" t="s">
        <v>93</v>
      </c>
      <c r="D99" s="56" t="s">
        <v>109</v>
      </c>
      <c r="E99" s="211">
        <v>450000</v>
      </c>
      <c r="F99" s="107">
        <v>0</v>
      </c>
      <c r="G99" s="23">
        <f t="shared" si="3"/>
        <v>450000</v>
      </c>
      <c r="H99" s="16" t="s">
        <v>7</v>
      </c>
    </row>
    <row r="100" spans="1:8" ht="63">
      <c r="A100" s="7"/>
      <c r="B100" s="29" t="s">
        <v>274</v>
      </c>
      <c r="C100" s="236" t="s">
        <v>93</v>
      </c>
      <c r="D100" s="323" t="s">
        <v>400</v>
      </c>
      <c r="E100" s="212">
        <v>750000</v>
      </c>
      <c r="F100" s="41">
        <v>0</v>
      </c>
      <c r="G100" s="23">
        <f t="shared" si="3"/>
        <v>750000</v>
      </c>
      <c r="H100" s="16" t="s">
        <v>7</v>
      </c>
    </row>
    <row r="101" spans="1:8" ht="31.5">
      <c r="A101" s="7"/>
      <c r="B101" s="248" t="s">
        <v>275</v>
      </c>
      <c r="C101" s="236" t="s">
        <v>104</v>
      </c>
      <c r="D101" s="323" t="s">
        <v>305</v>
      </c>
      <c r="E101" s="212">
        <v>1000000</v>
      </c>
      <c r="F101" s="41">
        <v>0</v>
      </c>
      <c r="G101" s="23">
        <f t="shared" si="3"/>
        <v>1000000</v>
      </c>
      <c r="H101" s="16" t="s">
        <v>7</v>
      </c>
    </row>
    <row r="102" spans="1:8" ht="31.5">
      <c r="A102" s="7"/>
      <c r="B102" s="248" t="s">
        <v>251</v>
      </c>
      <c r="C102" s="5" t="s">
        <v>83</v>
      </c>
      <c r="D102" s="57" t="s">
        <v>98</v>
      </c>
      <c r="E102" s="211">
        <v>2000000</v>
      </c>
      <c r="F102" s="107">
        <v>0</v>
      </c>
      <c r="G102" s="23">
        <f t="shared" si="3"/>
        <v>2000000</v>
      </c>
      <c r="H102" s="16" t="s">
        <v>7</v>
      </c>
    </row>
    <row r="103" spans="1:8" ht="31.5">
      <c r="A103" s="7"/>
      <c r="B103" s="248" t="s">
        <v>263</v>
      </c>
      <c r="C103" s="5" t="s">
        <v>94</v>
      </c>
      <c r="D103" s="56" t="s">
        <v>109</v>
      </c>
      <c r="E103" s="211">
        <v>450000</v>
      </c>
      <c r="F103" s="107">
        <v>0</v>
      </c>
      <c r="G103" s="23">
        <f t="shared" si="3"/>
        <v>450000</v>
      </c>
      <c r="H103" s="16" t="s">
        <v>7</v>
      </c>
    </row>
    <row r="104" spans="1:8" ht="31.5">
      <c r="A104" s="7"/>
      <c r="B104" s="248" t="s">
        <v>257</v>
      </c>
      <c r="C104" s="235" t="s">
        <v>72</v>
      </c>
      <c r="D104" s="56" t="s">
        <v>98</v>
      </c>
      <c r="E104" s="210">
        <v>2000000</v>
      </c>
      <c r="F104" s="107">
        <v>0</v>
      </c>
      <c r="G104" s="23">
        <f t="shared" si="3"/>
        <v>2000000</v>
      </c>
      <c r="H104" s="16" t="s">
        <v>7</v>
      </c>
    </row>
    <row r="105" spans="1:8" ht="31.5">
      <c r="A105" s="7"/>
      <c r="B105" s="248" t="s">
        <v>252</v>
      </c>
      <c r="C105" s="234" t="s">
        <v>84</v>
      </c>
      <c r="D105" s="56" t="s">
        <v>98</v>
      </c>
      <c r="E105" s="46">
        <v>2000000</v>
      </c>
      <c r="F105" s="107">
        <v>0</v>
      </c>
      <c r="G105" s="23">
        <f t="shared" si="3"/>
        <v>2000000</v>
      </c>
      <c r="H105" s="16" t="s">
        <v>7</v>
      </c>
    </row>
    <row r="106" spans="1:8" ht="31.5">
      <c r="A106" s="7"/>
      <c r="B106" s="248" t="s">
        <v>249</v>
      </c>
      <c r="C106" s="235" t="s">
        <v>85</v>
      </c>
      <c r="D106" s="56" t="s">
        <v>98</v>
      </c>
      <c r="E106" s="210">
        <v>2000000</v>
      </c>
      <c r="F106" s="107">
        <v>0</v>
      </c>
      <c r="G106" s="23">
        <f t="shared" si="3"/>
        <v>2000000</v>
      </c>
      <c r="H106" s="16" t="s">
        <v>7</v>
      </c>
    </row>
    <row r="107" spans="1:8" ht="31.5">
      <c r="A107" s="7"/>
      <c r="B107" s="248" t="s">
        <v>264</v>
      </c>
      <c r="C107" s="235" t="s">
        <v>85</v>
      </c>
      <c r="D107" s="56" t="s">
        <v>110</v>
      </c>
      <c r="E107" s="210">
        <v>1500000</v>
      </c>
      <c r="F107" s="107">
        <v>0</v>
      </c>
      <c r="G107" s="23">
        <f t="shared" si="3"/>
        <v>1500000</v>
      </c>
      <c r="H107" s="16" t="s">
        <v>7</v>
      </c>
    </row>
    <row r="108" spans="1:8" ht="31.5">
      <c r="A108" s="7"/>
      <c r="B108" s="29" t="s">
        <v>253</v>
      </c>
      <c r="C108" s="235" t="s">
        <v>86</v>
      </c>
      <c r="D108" s="257" t="s">
        <v>98</v>
      </c>
      <c r="E108" s="210">
        <v>2000000</v>
      </c>
      <c r="F108" s="107">
        <v>0</v>
      </c>
      <c r="G108" s="23">
        <f t="shared" si="3"/>
        <v>2000000</v>
      </c>
      <c r="H108" s="16" t="s">
        <v>7</v>
      </c>
    </row>
    <row r="109" spans="1:8" ht="63">
      <c r="A109" s="7"/>
      <c r="B109" s="29" t="s">
        <v>276</v>
      </c>
      <c r="C109" s="236" t="s">
        <v>105</v>
      </c>
      <c r="D109" s="324" t="s">
        <v>392</v>
      </c>
      <c r="E109" s="212">
        <v>700000</v>
      </c>
      <c r="F109" s="41">
        <v>0</v>
      </c>
      <c r="G109" s="23">
        <f t="shared" si="3"/>
        <v>700000</v>
      </c>
      <c r="H109" s="16" t="s">
        <v>7</v>
      </c>
    </row>
    <row r="110" spans="1:8" ht="31.5">
      <c r="A110" s="7"/>
      <c r="B110" s="29" t="s">
        <v>265</v>
      </c>
      <c r="C110" s="235" t="s">
        <v>95</v>
      </c>
      <c r="D110" s="56" t="s">
        <v>109</v>
      </c>
      <c r="E110" s="210">
        <v>450000</v>
      </c>
      <c r="F110" s="107">
        <v>0</v>
      </c>
      <c r="G110" s="23">
        <f t="shared" si="3"/>
        <v>450000</v>
      </c>
      <c r="H110" s="16" t="s">
        <v>7</v>
      </c>
    </row>
    <row r="111" spans="1:8" ht="31.5">
      <c r="A111" s="7"/>
      <c r="B111" s="29" t="s">
        <v>258</v>
      </c>
      <c r="C111" s="235" t="s">
        <v>90</v>
      </c>
      <c r="D111" s="56" t="s">
        <v>98</v>
      </c>
      <c r="E111" s="210">
        <v>2000000</v>
      </c>
      <c r="F111" s="107">
        <v>0</v>
      </c>
      <c r="G111" s="23">
        <f t="shared" si="3"/>
        <v>2000000</v>
      </c>
      <c r="H111" s="16" t="s">
        <v>7</v>
      </c>
    </row>
    <row r="112" spans="1:8" ht="31.5">
      <c r="A112" s="7"/>
      <c r="B112" s="29" t="s">
        <v>266</v>
      </c>
      <c r="C112" s="235" t="s">
        <v>90</v>
      </c>
      <c r="D112" s="56" t="s">
        <v>109</v>
      </c>
      <c r="E112" s="210">
        <v>450000</v>
      </c>
      <c r="F112" s="107">
        <v>0</v>
      </c>
      <c r="G112" s="23">
        <f t="shared" si="3"/>
        <v>450000</v>
      </c>
      <c r="H112" s="16" t="s">
        <v>7</v>
      </c>
    </row>
    <row r="113" spans="1:8" ht="63">
      <c r="A113" s="7"/>
      <c r="B113" s="29" t="s">
        <v>268</v>
      </c>
      <c r="C113" s="52" t="s">
        <v>97</v>
      </c>
      <c r="D113" s="9" t="s">
        <v>113</v>
      </c>
      <c r="E113" s="210">
        <v>37000000</v>
      </c>
      <c r="F113" s="41">
        <v>15000000</v>
      </c>
      <c r="G113" s="23">
        <v>5000000</v>
      </c>
      <c r="H113" s="16" t="s">
        <v>114</v>
      </c>
    </row>
    <row r="114" spans="1:8" ht="31.5">
      <c r="A114" s="7"/>
      <c r="B114" s="29" t="s">
        <v>254</v>
      </c>
      <c r="C114" s="235" t="s">
        <v>87</v>
      </c>
      <c r="D114" s="56" t="s">
        <v>98</v>
      </c>
      <c r="E114" s="210">
        <v>2000000</v>
      </c>
      <c r="F114" s="107">
        <v>0</v>
      </c>
      <c r="G114" s="23">
        <f t="shared" ref="G114:G119" si="4">E114</f>
        <v>2000000</v>
      </c>
      <c r="H114" s="16" t="s">
        <v>7</v>
      </c>
    </row>
    <row r="115" spans="1:8" ht="78.75">
      <c r="A115" s="7"/>
      <c r="B115" s="29" t="s">
        <v>277</v>
      </c>
      <c r="C115" s="236" t="s">
        <v>106</v>
      </c>
      <c r="D115" s="322" t="s">
        <v>393</v>
      </c>
      <c r="E115" s="212">
        <v>1500000</v>
      </c>
      <c r="F115" s="41">
        <v>0</v>
      </c>
      <c r="G115" s="23">
        <f t="shared" si="4"/>
        <v>1500000</v>
      </c>
      <c r="H115" s="16" t="s">
        <v>7</v>
      </c>
    </row>
    <row r="116" spans="1:8" ht="94.5">
      <c r="A116" s="7"/>
      <c r="B116" s="29" t="s">
        <v>267</v>
      </c>
      <c r="C116" s="235" t="s">
        <v>96</v>
      </c>
      <c r="D116" s="327" t="s">
        <v>395</v>
      </c>
      <c r="E116" s="210">
        <v>2000000</v>
      </c>
      <c r="F116" s="107">
        <v>500000</v>
      </c>
      <c r="G116" s="23">
        <f t="shared" si="4"/>
        <v>2000000</v>
      </c>
      <c r="H116" s="16" t="s">
        <v>7</v>
      </c>
    </row>
    <row r="117" spans="1:8" ht="142.5" customHeight="1">
      <c r="A117" s="7"/>
      <c r="B117" s="29" t="s">
        <v>278</v>
      </c>
      <c r="C117" s="236" t="s">
        <v>107</v>
      </c>
      <c r="D117" s="325" t="s">
        <v>396</v>
      </c>
      <c r="E117" s="212">
        <v>2000000</v>
      </c>
      <c r="F117" s="41">
        <v>0</v>
      </c>
      <c r="G117" s="23">
        <f t="shared" si="4"/>
        <v>2000000</v>
      </c>
      <c r="H117" s="16" t="s">
        <v>7</v>
      </c>
    </row>
    <row r="118" spans="1:8" s="268" customFormat="1" ht="31.5">
      <c r="A118" s="12"/>
      <c r="B118" s="264" t="s">
        <v>279</v>
      </c>
      <c r="C118" s="265" t="s">
        <v>108</v>
      </c>
      <c r="D118" s="328" t="s">
        <v>313</v>
      </c>
      <c r="E118" s="266">
        <v>500000</v>
      </c>
      <c r="F118" s="41">
        <v>0</v>
      </c>
      <c r="G118" s="23">
        <f t="shared" si="4"/>
        <v>500000</v>
      </c>
      <c r="H118" s="16" t="s">
        <v>7</v>
      </c>
    </row>
    <row r="119" spans="1:8" s="228" customFormat="1" ht="94.5">
      <c r="A119" s="7"/>
      <c r="B119" s="22" t="s">
        <v>269</v>
      </c>
      <c r="C119" s="5" t="s">
        <v>385</v>
      </c>
      <c r="D119" s="329" t="s">
        <v>394</v>
      </c>
      <c r="E119" s="211">
        <v>1000000</v>
      </c>
      <c r="F119" s="42"/>
      <c r="G119" s="18">
        <f t="shared" si="4"/>
        <v>1000000</v>
      </c>
      <c r="H119" s="16" t="s">
        <v>7</v>
      </c>
    </row>
    <row r="120" spans="1:8" ht="14.25" customHeight="1">
      <c r="A120" s="7"/>
      <c r="B120" s="294" t="s">
        <v>16</v>
      </c>
      <c r="C120" s="295"/>
      <c r="D120" s="296"/>
      <c r="E120" s="37"/>
      <c r="F120" s="37"/>
      <c r="G120" s="37"/>
      <c r="H120" s="24"/>
    </row>
    <row r="121" spans="1:8" ht="63">
      <c r="A121" s="7"/>
      <c r="B121" s="216" t="s">
        <v>259</v>
      </c>
      <c r="C121" s="52" t="s">
        <v>123</v>
      </c>
      <c r="D121" s="56" t="s">
        <v>125</v>
      </c>
      <c r="E121" s="210">
        <v>2000000</v>
      </c>
      <c r="F121" s="42">
        <v>0</v>
      </c>
      <c r="G121" s="18">
        <f t="shared" ref="G121:G136" si="5">E121</f>
        <v>2000000</v>
      </c>
      <c r="H121" s="16" t="s">
        <v>7</v>
      </c>
    </row>
    <row r="122" spans="1:8" ht="78.75">
      <c r="A122" s="7"/>
      <c r="B122" s="216" t="s">
        <v>273</v>
      </c>
      <c r="C122" s="52" t="s">
        <v>124</v>
      </c>
      <c r="D122" s="327" t="s">
        <v>397</v>
      </c>
      <c r="E122" s="210">
        <v>1000000</v>
      </c>
      <c r="F122" s="42">
        <v>600000</v>
      </c>
      <c r="G122" s="18">
        <f t="shared" si="5"/>
        <v>1000000</v>
      </c>
      <c r="H122" s="16" t="s">
        <v>114</v>
      </c>
    </row>
    <row r="123" spans="1:8" ht="31.5">
      <c r="A123" s="7"/>
      <c r="B123" s="216" t="s">
        <v>262</v>
      </c>
      <c r="C123" s="235" t="s">
        <v>117</v>
      </c>
      <c r="D123" s="56" t="s">
        <v>126</v>
      </c>
      <c r="E123" s="46">
        <v>2000000</v>
      </c>
      <c r="F123" s="42">
        <v>0</v>
      </c>
      <c r="G123" s="18">
        <f t="shared" si="5"/>
        <v>2000000</v>
      </c>
      <c r="H123" s="16" t="s">
        <v>7</v>
      </c>
    </row>
    <row r="124" spans="1:8" ht="31.5">
      <c r="A124" s="7"/>
      <c r="B124" s="216" t="s">
        <v>263</v>
      </c>
      <c r="C124" s="235" t="s">
        <v>77</v>
      </c>
      <c r="D124" s="56" t="s">
        <v>126</v>
      </c>
      <c r="E124" s="46">
        <v>2000000</v>
      </c>
      <c r="F124" s="42">
        <v>0</v>
      </c>
      <c r="G124" s="18">
        <f t="shared" si="5"/>
        <v>2000000</v>
      </c>
      <c r="H124" s="16" t="s">
        <v>7</v>
      </c>
    </row>
    <row r="125" spans="1:8" ht="31.5">
      <c r="A125" s="7"/>
      <c r="B125" s="216" t="s">
        <v>272</v>
      </c>
      <c r="C125" s="235" t="s">
        <v>77</v>
      </c>
      <c r="D125" s="54" t="s">
        <v>129</v>
      </c>
      <c r="E125" s="46">
        <v>200000</v>
      </c>
      <c r="F125" s="42">
        <v>0</v>
      </c>
      <c r="G125" s="18">
        <f t="shared" si="5"/>
        <v>200000</v>
      </c>
      <c r="H125" s="16" t="s">
        <v>114</v>
      </c>
    </row>
    <row r="126" spans="1:8" ht="31.5">
      <c r="A126" s="7"/>
      <c r="B126" s="216" t="s">
        <v>275</v>
      </c>
      <c r="C126" s="239" t="s">
        <v>77</v>
      </c>
      <c r="D126" s="225" t="s">
        <v>308</v>
      </c>
      <c r="E126" s="213">
        <v>949000</v>
      </c>
      <c r="F126" s="42">
        <v>0</v>
      </c>
      <c r="G126" s="18">
        <f t="shared" si="5"/>
        <v>949000</v>
      </c>
      <c r="H126" s="16" t="s">
        <v>7</v>
      </c>
    </row>
    <row r="127" spans="1:8" ht="31.5">
      <c r="A127" s="7"/>
      <c r="B127" s="216" t="s">
        <v>264</v>
      </c>
      <c r="C127" s="237" t="s">
        <v>118</v>
      </c>
      <c r="D127" s="56" t="s">
        <v>126</v>
      </c>
      <c r="E127" s="46">
        <v>2000000</v>
      </c>
      <c r="F127" s="42">
        <v>0</v>
      </c>
      <c r="G127" s="18">
        <f t="shared" si="5"/>
        <v>2000000</v>
      </c>
      <c r="H127" s="16" t="s">
        <v>7</v>
      </c>
    </row>
    <row r="128" spans="1:8" ht="31.5">
      <c r="A128" s="7"/>
      <c r="B128" s="216" t="s">
        <v>265</v>
      </c>
      <c r="C128" s="237" t="s">
        <v>119</v>
      </c>
      <c r="D128" s="56" t="s">
        <v>126</v>
      </c>
      <c r="E128" s="46">
        <v>2000000</v>
      </c>
      <c r="F128" s="42">
        <v>0</v>
      </c>
      <c r="G128" s="18">
        <f t="shared" si="5"/>
        <v>2000000</v>
      </c>
      <c r="H128" s="16" t="s">
        <v>7</v>
      </c>
    </row>
    <row r="129" spans="1:8" ht="31.5">
      <c r="A129" s="7"/>
      <c r="B129" s="216" t="s">
        <v>270</v>
      </c>
      <c r="C129" s="238" t="s">
        <v>123</v>
      </c>
      <c r="D129" s="56" t="s">
        <v>127</v>
      </c>
      <c r="E129" s="46">
        <v>450000</v>
      </c>
      <c r="F129" s="42">
        <v>0</v>
      </c>
      <c r="G129" s="18">
        <f t="shared" si="5"/>
        <v>450000</v>
      </c>
      <c r="H129" s="16" t="s">
        <v>7</v>
      </c>
    </row>
    <row r="130" spans="1:8" ht="31.5">
      <c r="A130" s="7"/>
      <c r="B130" s="22" t="s">
        <v>274</v>
      </c>
      <c r="C130" s="260" t="s">
        <v>123</v>
      </c>
      <c r="D130" s="227" t="s">
        <v>131</v>
      </c>
      <c r="E130" s="211">
        <v>300000</v>
      </c>
      <c r="F130" s="42">
        <v>0</v>
      </c>
      <c r="G130" s="18">
        <f t="shared" si="5"/>
        <v>300000</v>
      </c>
      <c r="H130" s="16" t="s">
        <v>7</v>
      </c>
    </row>
    <row r="131" spans="1:8" s="263" customFormat="1" ht="31.5">
      <c r="A131" s="7"/>
      <c r="B131" s="22" t="s">
        <v>266</v>
      </c>
      <c r="C131" s="262" t="s">
        <v>120</v>
      </c>
      <c r="D131" s="57" t="s">
        <v>126</v>
      </c>
      <c r="E131" s="229">
        <v>2000000</v>
      </c>
      <c r="F131" s="42">
        <v>0</v>
      </c>
      <c r="G131" s="18">
        <f t="shared" si="5"/>
        <v>2000000</v>
      </c>
      <c r="H131" s="16" t="s">
        <v>7</v>
      </c>
    </row>
    <row r="132" spans="1:8" ht="31.5">
      <c r="A132" s="7"/>
      <c r="B132" s="216" t="s">
        <v>271</v>
      </c>
      <c r="C132" s="237" t="s">
        <v>120</v>
      </c>
      <c r="D132" s="56" t="s">
        <v>128</v>
      </c>
      <c r="E132" s="210">
        <v>900000</v>
      </c>
      <c r="F132" s="42">
        <v>0</v>
      </c>
      <c r="G132" s="18">
        <f t="shared" si="5"/>
        <v>900000</v>
      </c>
      <c r="H132" s="16" t="s">
        <v>7</v>
      </c>
    </row>
    <row r="133" spans="1:8" ht="31.5">
      <c r="A133" s="7"/>
      <c r="B133" s="216" t="s">
        <v>267</v>
      </c>
      <c r="C133" s="237" t="s">
        <v>121</v>
      </c>
      <c r="D133" s="56" t="s">
        <v>126</v>
      </c>
      <c r="E133" s="210">
        <v>2000000</v>
      </c>
      <c r="F133" s="42">
        <v>0</v>
      </c>
      <c r="G133" s="18">
        <f t="shared" si="5"/>
        <v>2000000</v>
      </c>
      <c r="H133" s="16" t="s">
        <v>7</v>
      </c>
    </row>
    <row r="134" spans="1:8" ht="31.5">
      <c r="A134" s="7"/>
      <c r="B134" s="216" t="s">
        <v>260</v>
      </c>
      <c r="C134" s="238" t="s">
        <v>115</v>
      </c>
      <c r="D134" s="56" t="s">
        <v>399</v>
      </c>
      <c r="E134" s="210">
        <v>2000000</v>
      </c>
      <c r="F134" s="42">
        <v>0</v>
      </c>
      <c r="G134" s="18">
        <f t="shared" si="5"/>
        <v>2000000</v>
      </c>
      <c r="H134" s="16" t="s">
        <v>7</v>
      </c>
    </row>
    <row r="135" spans="1:8" ht="31.5">
      <c r="A135" s="7"/>
      <c r="B135" s="270" t="s">
        <v>268</v>
      </c>
      <c r="C135" s="235" t="s">
        <v>122</v>
      </c>
      <c r="D135" s="56" t="s">
        <v>126</v>
      </c>
      <c r="E135" s="261">
        <v>2000000</v>
      </c>
      <c r="F135" s="42">
        <v>0</v>
      </c>
      <c r="G135" s="18">
        <f t="shared" si="5"/>
        <v>2000000</v>
      </c>
      <c r="H135" s="16" t="s">
        <v>7</v>
      </c>
    </row>
    <row r="136" spans="1:8" s="228" customFormat="1" ht="94.5">
      <c r="A136" s="7"/>
      <c r="B136" s="216" t="s">
        <v>261</v>
      </c>
      <c r="C136" s="259" t="s">
        <v>116</v>
      </c>
      <c r="D136" s="56" t="s">
        <v>398</v>
      </c>
      <c r="E136" s="261">
        <v>500000</v>
      </c>
      <c r="F136" s="42">
        <v>0</v>
      </c>
      <c r="G136" s="18">
        <f t="shared" si="5"/>
        <v>500000</v>
      </c>
      <c r="H136" s="16" t="s">
        <v>7</v>
      </c>
    </row>
    <row r="137" spans="1:8" ht="14.25" customHeight="1">
      <c r="A137" s="7"/>
      <c r="B137" s="294" t="s">
        <v>61</v>
      </c>
      <c r="C137" s="295"/>
      <c r="D137" s="296"/>
      <c r="E137" s="37"/>
      <c r="F137" s="42">
        <v>0</v>
      </c>
      <c r="G137" s="37"/>
      <c r="H137" s="24"/>
    </row>
    <row r="138" spans="1:8" s="228" customFormat="1" ht="94.5">
      <c r="A138" s="7"/>
      <c r="B138" s="22" t="s">
        <v>280</v>
      </c>
      <c r="C138" s="17" t="s">
        <v>142</v>
      </c>
      <c r="D138" s="17" t="s">
        <v>143</v>
      </c>
      <c r="E138" s="229">
        <v>37000000</v>
      </c>
      <c r="F138" s="38">
        <v>16000000</v>
      </c>
      <c r="G138" s="18">
        <v>5000000</v>
      </c>
      <c r="H138" s="16" t="s">
        <v>114</v>
      </c>
    </row>
    <row r="139" spans="1:8" ht="63">
      <c r="A139" s="7"/>
      <c r="B139" s="216" t="s">
        <v>281</v>
      </c>
      <c r="C139" s="17" t="s">
        <v>142</v>
      </c>
      <c r="D139" s="10" t="s">
        <v>144</v>
      </c>
      <c r="E139" s="46">
        <v>5000000</v>
      </c>
      <c r="F139" s="38">
        <v>4000000</v>
      </c>
      <c r="G139" s="18">
        <v>1000000</v>
      </c>
      <c r="H139" s="16" t="s">
        <v>114</v>
      </c>
    </row>
    <row r="140" spans="1:8" ht="15.75">
      <c r="A140" s="7"/>
      <c r="B140" s="294" t="s">
        <v>17</v>
      </c>
      <c r="C140" s="295"/>
      <c r="D140" s="296"/>
      <c r="E140" s="36"/>
      <c r="F140" s="42"/>
      <c r="G140" s="23"/>
      <c r="H140" s="16" t="s">
        <v>7</v>
      </c>
    </row>
    <row r="141" spans="1:8" ht="31.5">
      <c r="A141" s="7"/>
      <c r="B141" s="270" t="s">
        <v>282</v>
      </c>
      <c r="C141" s="235" t="s">
        <v>133</v>
      </c>
      <c r="D141" s="56" t="s">
        <v>139</v>
      </c>
      <c r="E141" s="210">
        <v>200000</v>
      </c>
      <c r="F141" s="41">
        <v>0</v>
      </c>
      <c r="G141" s="23">
        <f>E141</f>
        <v>200000</v>
      </c>
      <c r="H141" s="16" t="s">
        <v>7</v>
      </c>
    </row>
    <row r="142" spans="1:8" ht="31.5">
      <c r="A142" s="7"/>
      <c r="B142" s="216" t="s">
        <v>283</v>
      </c>
      <c r="C142" s="235" t="s">
        <v>134</v>
      </c>
      <c r="D142" s="56" t="s">
        <v>139</v>
      </c>
      <c r="E142" s="210">
        <v>200000</v>
      </c>
      <c r="F142" s="41">
        <v>0</v>
      </c>
      <c r="G142" s="23">
        <f t="shared" ref="G142:G147" si="6">E142</f>
        <v>200000</v>
      </c>
      <c r="H142" s="16" t="s">
        <v>7</v>
      </c>
    </row>
    <row r="143" spans="1:8" s="228" customFormat="1" ht="31.5">
      <c r="A143" s="7"/>
      <c r="B143" s="22" t="s">
        <v>284</v>
      </c>
      <c r="C143" s="240" t="s">
        <v>309</v>
      </c>
      <c r="D143" s="230" t="s">
        <v>310</v>
      </c>
      <c r="E143" s="231">
        <v>1000000</v>
      </c>
      <c r="F143" s="41">
        <v>0</v>
      </c>
      <c r="G143" s="23">
        <f t="shared" si="6"/>
        <v>1000000</v>
      </c>
      <c r="H143" s="16" t="s">
        <v>7</v>
      </c>
    </row>
    <row r="144" spans="1:8" s="228" customFormat="1" ht="63">
      <c r="A144" s="7"/>
      <c r="B144" s="269" t="s">
        <v>285</v>
      </c>
      <c r="C144" s="271" t="s">
        <v>135</v>
      </c>
      <c r="D144" s="17" t="s">
        <v>140</v>
      </c>
      <c r="E144" s="229">
        <v>14600253</v>
      </c>
      <c r="F144" s="41">
        <v>9000000</v>
      </c>
      <c r="G144" s="23">
        <v>5600253</v>
      </c>
      <c r="H144" s="16" t="s">
        <v>114</v>
      </c>
    </row>
    <row r="145" spans="1:8" ht="126">
      <c r="A145" s="7"/>
      <c r="B145" s="270" t="s">
        <v>286</v>
      </c>
      <c r="C145" s="235" t="s">
        <v>136</v>
      </c>
      <c r="D145" s="61" t="s">
        <v>141</v>
      </c>
      <c r="E145" s="214">
        <v>2000000</v>
      </c>
      <c r="F145" s="41">
        <v>0</v>
      </c>
      <c r="G145" s="23">
        <f t="shared" si="6"/>
        <v>2000000</v>
      </c>
      <c r="H145" s="16" t="s">
        <v>7</v>
      </c>
    </row>
    <row r="146" spans="1:8" s="228" customFormat="1" ht="45">
      <c r="A146" s="7"/>
      <c r="B146" s="22" t="s">
        <v>287</v>
      </c>
      <c r="C146" s="241" t="s">
        <v>137</v>
      </c>
      <c r="D146" s="243" t="s">
        <v>311</v>
      </c>
      <c r="E146" s="242">
        <v>1000000</v>
      </c>
      <c r="F146" s="41">
        <v>0</v>
      </c>
      <c r="G146" s="23">
        <f t="shared" si="6"/>
        <v>1000000</v>
      </c>
      <c r="H146" s="16" t="s">
        <v>114</v>
      </c>
    </row>
    <row r="147" spans="1:8" s="228" customFormat="1" ht="37.5" customHeight="1">
      <c r="A147" s="7"/>
      <c r="B147" s="22" t="s">
        <v>288</v>
      </c>
      <c r="C147" s="241" t="s">
        <v>138</v>
      </c>
      <c r="D147" s="244" t="s">
        <v>312</v>
      </c>
      <c r="E147" s="242">
        <v>2500000</v>
      </c>
      <c r="F147" s="41">
        <v>0</v>
      </c>
      <c r="G147" s="23">
        <f t="shared" si="6"/>
        <v>2500000</v>
      </c>
      <c r="H147" s="16" t="s">
        <v>114</v>
      </c>
    </row>
    <row r="148" spans="1:8" ht="110.25">
      <c r="A148" s="7"/>
      <c r="B148" s="216" t="s">
        <v>289</v>
      </c>
      <c r="C148" s="11" t="s">
        <v>297</v>
      </c>
      <c r="D148" s="17" t="s">
        <v>298</v>
      </c>
      <c r="E148" s="18">
        <v>5000000</v>
      </c>
      <c r="F148" s="41">
        <v>0</v>
      </c>
      <c r="G148" s="23">
        <f>E148</f>
        <v>5000000</v>
      </c>
      <c r="H148" s="16" t="s">
        <v>7</v>
      </c>
    </row>
    <row r="149" spans="1:8" ht="15.75">
      <c r="A149" s="7"/>
      <c r="B149" s="25" t="s">
        <v>14</v>
      </c>
      <c r="C149" s="25"/>
      <c r="D149" s="25"/>
      <c r="E149" s="18"/>
      <c r="F149" s="41"/>
      <c r="G149" s="23"/>
      <c r="H149" s="21"/>
    </row>
    <row r="150" spans="1:8" ht="78.75">
      <c r="A150" s="7"/>
      <c r="B150" s="217" t="s">
        <v>290</v>
      </c>
      <c r="C150" s="29" t="s">
        <v>132</v>
      </c>
      <c r="D150" s="53" t="s">
        <v>293</v>
      </c>
      <c r="E150" s="45">
        <v>2000000</v>
      </c>
      <c r="F150" s="330"/>
      <c r="G150" s="45">
        <v>2000000</v>
      </c>
      <c r="H150" s="21" t="s">
        <v>7</v>
      </c>
    </row>
    <row r="151" spans="1:8" ht="15.75">
      <c r="A151" s="7"/>
      <c r="B151" s="16"/>
      <c r="C151" s="26"/>
      <c r="D151" s="13"/>
      <c r="E151" s="18"/>
      <c r="F151" s="42"/>
      <c r="G151" s="23"/>
      <c r="H151" s="16"/>
    </row>
    <row r="152" spans="1:8" ht="15.75">
      <c r="A152" s="8"/>
      <c r="B152" s="49" t="s">
        <v>20</v>
      </c>
      <c r="C152" s="27"/>
      <c r="D152" s="49"/>
      <c r="E152" s="39"/>
      <c r="F152" s="43"/>
      <c r="G152" s="39">
        <f>SUM(G7:G150)</f>
        <v>146187602.99000001</v>
      </c>
      <c r="H152" s="28"/>
    </row>
    <row r="153" spans="1:8">
      <c r="F153" s="44">
        <f>1%*G153</f>
        <v>0</v>
      </c>
    </row>
    <row r="154" spans="1:8">
      <c r="G154" s="40">
        <v>145087602.99000001</v>
      </c>
    </row>
  </sheetData>
  <sortState ref="C70:E94">
    <sortCondition ref="C70:C94"/>
  </sortState>
  <mergeCells count="10">
    <mergeCell ref="B1:H1"/>
    <mergeCell ref="B2:H2"/>
    <mergeCell ref="B3:H3"/>
    <mergeCell ref="B5:D5"/>
    <mergeCell ref="B45:D45"/>
    <mergeCell ref="B63:D63"/>
    <mergeCell ref="B67:D67"/>
    <mergeCell ref="B120:D120"/>
    <mergeCell ref="B137:D137"/>
    <mergeCell ref="B140:D140"/>
  </mergeCells>
  <phoneticPr fontId="13" type="noConversion"/>
  <pageMargins left="0.7" right="0.7" top="0.75" bottom="0.75" header="0.3" footer="0.3"/>
  <pageSetup scale="60" orientation="landscape" horizontalDpi="360" verticalDpi="36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52"/>
  <sheetViews>
    <sheetView tabSelected="1" topLeftCell="A148" zoomScale="95" zoomScaleNormal="95" workbookViewId="0">
      <selection activeCell="B167" sqref="B167"/>
    </sheetView>
  </sheetViews>
  <sheetFormatPr defaultColWidth="9.140625" defaultRowHeight="14.25"/>
  <cols>
    <col min="1" max="1" width="7.140625" style="2" customWidth="1"/>
    <col min="2" max="2" width="31.5703125" style="2" customWidth="1"/>
    <col min="3" max="3" width="32" style="3" customWidth="1"/>
    <col min="4" max="4" width="40.5703125" style="2" customWidth="1"/>
    <col min="5" max="5" width="32.5703125" style="40" customWidth="1"/>
    <col min="6" max="6" width="21.85546875" style="44" customWidth="1"/>
    <col min="7" max="7" width="21.85546875" style="40" bestFit="1" customWidth="1"/>
    <col min="8" max="8" width="11.42578125" style="2" customWidth="1"/>
    <col min="9" max="16384" width="9.140625" style="1"/>
  </cols>
  <sheetData>
    <row r="1" spans="1:8" ht="16.5" thickTop="1">
      <c r="A1" s="4"/>
      <c r="B1" s="297" t="s">
        <v>0</v>
      </c>
      <c r="C1" s="297"/>
      <c r="D1" s="297"/>
      <c r="E1" s="297"/>
      <c r="F1" s="297"/>
      <c r="G1" s="297"/>
      <c r="H1" s="297"/>
    </row>
    <row r="2" spans="1:8" ht="15.75">
      <c r="A2" s="5"/>
      <c r="B2" s="298" t="s">
        <v>389</v>
      </c>
      <c r="C2" s="298"/>
      <c r="D2" s="298"/>
      <c r="E2" s="298"/>
      <c r="F2" s="298"/>
      <c r="G2" s="298"/>
      <c r="H2" s="298"/>
    </row>
    <row r="3" spans="1:8" ht="15.75">
      <c r="A3" s="5"/>
      <c r="B3" s="299" t="s">
        <v>21</v>
      </c>
      <c r="C3" s="299"/>
      <c r="D3" s="299"/>
      <c r="E3" s="299"/>
      <c r="F3" s="299"/>
      <c r="G3" s="299"/>
      <c r="H3" s="299"/>
    </row>
    <row r="4" spans="1:8" ht="31.5">
      <c r="A4" s="280" t="s">
        <v>1</v>
      </c>
      <c r="B4" s="14" t="s">
        <v>2</v>
      </c>
      <c r="C4" s="14" t="s">
        <v>3</v>
      </c>
      <c r="D4" s="14" t="s">
        <v>4</v>
      </c>
      <c r="E4" s="32" t="s">
        <v>18</v>
      </c>
      <c r="F4" s="32" t="s">
        <v>19</v>
      </c>
      <c r="G4" s="32" t="s">
        <v>5</v>
      </c>
      <c r="H4" s="14" t="s">
        <v>6</v>
      </c>
    </row>
    <row r="5" spans="1:8" customFormat="1" ht="15.75" customHeight="1">
      <c r="A5" s="256"/>
      <c r="B5" s="302" t="s">
        <v>151</v>
      </c>
      <c r="C5" s="302"/>
      <c r="D5" s="302"/>
      <c r="E5" s="272"/>
      <c r="F5" s="273"/>
      <c r="G5" s="272"/>
      <c r="H5" s="234"/>
    </row>
    <row r="6" spans="1:8" customFormat="1" ht="15.75">
      <c r="A6" s="274"/>
      <c r="B6" s="232" t="s">
        <v>152</v>
      </c>
      <c r="C6" s="232"/>
      <c r="D6" s="232"/>
      <c r="E6" s="45"/>
      <c r="F6" s="234"/>
      <c r="G6" s="45"/>
      <c r="H6" s="234"/>
    </row>
    <row r="7" spans="1:8" customFormat="1" ht="30.75" customHeight="1">
      <c r="A7" s="249"/>
      <c r="B7" s="10" t="s">
        <v>319</v>
      </c>
      <c r="C7" s="9" t="s">
        <v>153</v>
      </c>
      <c r="D7" s="9" t="s">
        <v>291</v>
      </c>
      <c r="E7" s="47">
        <v>2349216</v>
      </c>
      <c r="F7" s="234">
        <v>0</v>
      </c>
      <c r="G7" s="46">
        <f>E7</f>
        <v>2349216</v>
      </c>
      <c r="H7" s="9" t="s">
        <v>7</v>
      </c>
    </row>
    <row r="8" spans="1:8" customFormat="1" ht="31.5">
      <c r="A8" s="249"/>
      <c r="B8" s="10" t="s">
        <v>320</v>
      </c>
      <c r="C8" s="233" t="s">
        <v>154</v>
      </c>
      <c r="D8" s="9" t="s">
        <v>292</v>
      </c>
      <c r="E8" s="45">
        <v>222000</v>
      </c>
      <c r="F8" s="234">
        <v>0</v>
      </c>
      <c r="G8" s="46">
        <f t="shared" ref="G8:G44" si="0">E8</f>
        <v>222000</v>
      </c>
      <c r="H8" s="9" t="s">
        <v>7</v>
      </c>
    </row>
    <row r="9" spans="1:8" customFormat="1" ht="31.5" customHeight="1">
      <c r="A9" s="249"/>
      <c r="B9" s="10" t="s">
        <v>321</v>
      </c>
      <c r="C9" s="233" t="s">
        <v>155</v>
      </c>
      <c r="D9" s="9" t="s">
        <v>22</v>
      </c>
      <c r="E9" s="45">
        <v>129600</v>
      </c>
      <c r="F9" s="234">
        <v>0</v>
      </c>
      <c r="G9" s="46">
        <f t="shared" si="0"/>
        <v>129600</v>
      </c>
      <c r="H9" s="9" t="s">
        <v>7</v>
      </c>
    </row>
    <row r="10" spans="1:8" customFormat="1" ht="32.25" customHeight="1">
      <c r="A10" s="249"/>
      <c r="B10" s="10" t="s">
        <v>322</v>
      </c>
      <c r="C10" s="233" t="s">
        <v>156</v>
      </c>
      <c r="D10" s="9" t="s">
        <v>295</v>
      </c>
      <c r="E10" s="45">
        <v>469843.20000000001</v>
      </c>
      <c r="F10" s="234">
        <v>0</v>
      </c>
      <c r="G10" s="46">
        <f t="shared" si="0"/>
        <v>469843.20000000001</v>
      </c>
      <c r="H10" s="9" t="s">
        <v>7</v>
      </c>
    </row>
    <row r="11" spans="1:8" s="250" customFormat="1" ht="37.5" customHeight="1">
      <c r="A11" s="249"/>
      <c r="B11" s="10" t="s">
        <v>323</v>
      </c>
      <c r="C11" s="233" t="s">
        <v>156</v>
      </c>
      <c r="D11" s="9" t="s">
        <v>296</v>
      </c>
      <c r="E11" s="45">
        <v>986410.8</v>
      </c>
      <c r="F11" s="234">
        <v>0</v>
      </c>
      <c r="G11" s="46">
        <f t="shared" si="0"/>
        <v>986410.8</v>
      </c>
      <c r="H11" s="9" t="s">
        <v>7</v>
      </c>
    </row>
    <row r="12" spans="1:8" customFormat="1" ht="15.75">
      <c r="A12" s="274"/>
      <c r="B12" s="232" t="s">
        <v>157</v>
      </c>
      <c r="C12" s="232"/>
      <c r="D12" s="232"/>
      <c r="E12" s="45"/>
      <c r="F12" s="234">
        <v>0</v>
      </c>
      <c r="G12" s="46">
        <f t="shared" si="0"/>
        <v>0</v>
      </c>
      <c r="H12" s="234"/>
    </row>
    <row r="13" spans="1:8" customFormat="1" ht="31.5">
      <c r="A13" s="249"/>
      <c r="B13" s="251" t="s">
        <v>324</v>
      </c>
      <c r="C13" s="29" t="s">
        <v>158</v>
      </c>
      <c r="D13" s="9" t="s">
        <v>23</v>
      </c>
      <c r="E13" s="46">
        <v>36000</v>
      </c>
      <c r="F13" s="234">
        <v>0</v>
      </c>
      <c r="G13" s="46">
        <f t="shared" si="0"/>
        <v>36000</v>
      </c>
      <c r="H13" s="9" t="s">
        <v>7</v>
      </c>
    </row>
    <row r="14" spans="1:8" customFormat="1" ht="31.5">
      <c r="A14" s="249"/>
      <c r="B14" s="251" t="s">
        <v>325</v>
      </c>
      <c r="C14" s="29" t="s">
        <v>159</v>
      </c>
      <c r="D14" s="29" t="s">
        <v>160</v>
      </c>
      <c r="E14" s="46">
        <v>18000</v>
      </c>
      <c r="F14" s="234">
        <v>0</v>
      </c>
      <c r="G14" s="46">
        <f t="shared" si="0"/>
        <v>18000</v>
      </c>
      <c r="H14" s="9" t="s">
        <v>7</v>
      </c>
    </row>
    <row r="15" spans="1:8" customFormat="1" ht="31.5">
      <c r="A15" s="249"/>
      <c r="B15" s="251" t="s">
        <v>326</v>
      </c>
      <c r="C15" s="9" t="s">
        <v>24</v>
      </c>
      <c r="D15" s="234" t="s">
        <v>148</v>
      </c>
      <c r="E15" s="46">
        <v>48000</v>
      </c>
      <c r="F15" s="234">
        <v>0</v>
      </c>
      <c r="G15" s="46">
        <f t="shared" si="0"/>
        <v>48000</v>
      </c>
      <c r="H15" s="9" t="s">
        <v>7</v>
      </c>
    </row>
    <row r="16" spans="1:8" customFormat="1" ht="31.5">
      <c r="A16" s="249"/>
      <c r="B16" s="251" t="s">
        <v>327</v>
      </c>
      <c r="C16" s="9" t="s">
        <v>25</v>
      </c>
      <c r="D16" s="234" t="s">
        <v>161</v>
      </c>
      <c r="E16" s="46">
        <v>45000</v>
      </c>
      <c r="F16" s="234">
        <v>0</v>
      </c>
      <c r="G16" s="46">
        <f t="shared" si="0"/>
        <v>45000</v>
      </c>
      <c r="H16" s="9" t="s">
        <v>7</v>
      </c>
    </row>
    <row r="17" spans="1:8" customFormat="1" ht="31.5">
      <c r="A17" s="249"/>
      <c r="B17" s="251" t="s">
        <v>328</v>
      </c>
      <c r="C17" s="9" t="s">
        <v>26</v>
      </c>
      <c r="D17" s="234" t="s">
        <v>27</v>
      </c>
      <c r="E17" s="46">
        <v>144000</v>
      </c>
      <c r="F17" s="234">
        <v>0</v>
      </c>
      <c r="G17" s="46">
        <f t="shared" si="0"/>
        <v>144000</v>
      </c>
      <c r="H17" s="9" t="s">
        <v>7</v>
      </c>
    </row>
    <row r="18" spans="1:8" s="250" customFormat="1" ht="47.25">
      <c r="A18" s="249"/>
      <c r="B18" s="251" t="s">
        <v>329</v>
      </c>
      <c r="C18" s="30" t="s">
        <v>162</v>
      </c>
      <c r="D18" s="234" t="s">
        <v>163</v>
      </c>
      <c r="E18" s="46">
        <v>80000</v>
      </c>
      <c r="F18" s="234">
        <v>0</v>
      </c>
      <c r="G18" s="46">
        <f t="shared" si="0"/>
        <v>80000</v>
      </c>
      <c r="H18" s="9" t="s">
        <v>7</v>
      </c>
    </row>
    <row r="19" spans="1:8" customFormat="1" ht="31.5">
      <c r="A19" s="249"/>
      <c r="B19" s="251" t="s">
        <v>330</v>
      </c>
      <c r="C19" s="234" t="s">
        <v>28</v>
      </c>
      <c r="D19" s="30" t="s">
        <v>147</v>
      </c>
      <c r="E19" s="46">
        <v>246786.18</v>
      </c>
      <c r="F19" s="234">
        <v>0</v>
      </c>
      <c r="G19" s="46">
        <f t="shared" si="0"/>
        <v>246786.18</v>
      </c>
      <c r="H19" s="9" t="s">
        <v>7</v>
      </c>
    </row>
    <row r="20" spans="1:8" customFormat="1" ht="31.5">
      <c r="A20" s="249"/>
      <c r="B20" s="251" t="s">
        <v>331</v>
      </c>
      <c r="C20" s="234" t="s">
        <v>29</v>
      </c>
      <c r="D20" s="234" t="s">
        <v>30</v>
      </c>
      <c r="E20" s="46">
        <v>300000</v>
      </c>
      <c r="F20" s="234">
        <v>0</v>
      </c>
      <c r="G20" s="46">
        <f t="shared" si="0"/>
        <v>300000</v>
      </c>
      <c r="H20" s="9" t="s">
        <v>7</v>
      </c>
    </row>
    <row r="21" spans="1:8" customFormat="1" ht="31.5">
      <c r="A21" s="249"/>
      <c r="B21" s="251" t="s">
        <v>332</v>
      </c>
      <c r="C21" s="234" t="s">
        <v>31</v>
      </c>
      <c r="D21" s="9" t="s">
        <v>32</v>
      </c>
      <c r="E21" s="46">
        <v>30000</v>
      </c>
      <c r="F21" s="234">
        <v>0</v>
      </c>
      <c r="G21" s="46">
        <f t="shared" si="0"/>
        <v>30000</v>
      </c>
      <c r="H21" s="9" t="s">
        <v>7</v>
      </c>
    </row>
    <row r="22" spans="1:8" customFormat="1" ht="31.5">
      <c r="A22" s="249"/>
      <c r="B22" s="251" t="s">
        <v>333</v>
      </c>
      <c r="C22" s="234" t="s">
        <v>33</v>
      </c>
      <c r="D22" s="9" t="s">
        <v>34</v>
      </c>
      <c r="E22" s="46">
        <v>20000</v>
      </c>
      <c r="F22" s="234">
        <v>0</v>
      </c>
      <c r="G22" s="46">
        <f t="shared" si="0"/>
        <v>20000</v>
      </c>
      <c r="H22" s="9" t="s">
        <v>7</v>
      </c>
    </row>
    <row r="23" spans="1:8" customFormat="1" ht="31.5">
      <c r="A23" s="249"/>
      <c r="B23" s="251" t="s">
        <v>334</v>
      </c>
      <c r="C23" s="234" t="s">
        <v>35</v>
      </c>
      <c r="D23" s="30" t="s">
        <v>36</v>
      </c>
      <c r="E23" s="46">
        <v>50000</v>
      </c>
      <c r="F23" s="234">
        <v>0</v>
      </c>
      <c r="G23" s="46">
        <f t="shared" si="0"/>
        <v>50000</v>
      </c>
      <c r="H23" s="9" t="s">
        <v>7</v>
      </c>
    </row>
    <row r="24" spans="1:8" customFormat="1" ht="31.5">
      <c r="A24" s="249"/>
      <c r="B24" s="251" t="s">
        <v>335</v>
      </c>
      <c r="C24" s="234" t="s">
        <v>37</v>
      </c>
      <c r="D24" s="9" t="s">
        <v>38</v>
      </c>
      <c r="E24" s="45">
        <v>30000</v>
      </c>
      <c r="F24" s="234">
        <v>0</v>
      </c>
      <c r="G24" s="46">
        <f t="shared" si="0"/>
        <v>30000</v>
      </c>
      <c r="H24" s="9"/>
    </row>
    <row r="25" spans="1:8" s="250" customFormat="1" ht="47.25">
      <c r="A25" s="249"/>
      <c r="B25" s="251" t="s">
        <v>336</v>
      </c>
      <c r="C25" s="9" t="s">
        <v>164</v>
      </c>
      <c r="D25" s="9" t="s">
        <v>43</v>
      </c>
      <c r="E25" s="46">
        <v>250000</v>
      </c>
      <c r="F25" s="234">
        <v>0</v>
      </c>
      <c r="G25" s="46">
        <f t="shared" si="0"/>
        <v>250000</v>
      </c>
      <c r="H25" s="9" t="s">
        <v>7</v>
      </c>
    </row>
    <row r="26" spans="1:8" customFormat="1" ht="31.5">
      <c r="A26" s="249"/>
      <c r="B26" s="251" t="s">
        <v>337</v>
      </c>
      <c r="C26" s="9" t="s">
        <v>165</v>
      </c>
      <c r="D26" s="9" t="s">
        <v>44</v>
      </c>
      <c r="E26" s="45">
        <v>702400</v>
      </c>
      <c r="F26" s="234">
        <v>0</v>
      </c>
      <c r="G26" s="46">
        <f t="shared" si="0"/>
        <v>702400</v>
      </c>
      <c r="H26" s="9" t="s">
        <v>7</v>
      </c>
    </row>
    <row r="27" spans="1:8" customFormat="1" ht="31.5">
      <c r="A27" s="249"/>
      <c r="B27" s="251" t="s">
        <v>338</v>
      </c>
      <c r="C27" s="9" t="s">
        <v>45</v>
      </c>
      <c r="D27" s="9" t="s">
        <v>166</v>
      </c>
      <c r="E27" s="45">
        <v>50000</v>
      </c>
      <c r="F27" s="234">
        <v>0</v>
      </c>
      <c r="G27" s="46">
        <f t="shared" si="0"/>
        <v>50000</v>
      </c>
      <c r="H27" s="9" t="s">
        <v>7</v>
      </c>
    </row>
    <row r="28" spans="1:8" customFormat="1" ht="31.5">
      <c r="A28" s="249"/>
      <c r="B28" s="251" t="s">
        <v>339</v>
      </c>
      <c r="C28" s="9" t="s">
        <v>167</v>
      </c>
      <c r="D28" s="9" t="s">
        <v>183</v>
      </c>
      <c r="E28" s="45">
        <v>1248000</v>
      </c>
      <c r="F28" s="234">
        <v>0</v>
      </c>
      <c r="G28" s="46">
        <f t="shared" si="0"/>
        <v>1248000</v>
      </c>
      <c r="H28" s="9" t="s">
        <v>7</v>
      </c>
    </row>
    <row r="29" spans="1:8" customFormat="1" ht="31.5">
      <c r="A29" s="275"/>
      <c r="B29" s="251" t="s">
        <v>340</v>
      </c>
      <c r="C29" s="234" t="s">
        <v>168</v>
      </c>
      <c r="D29" s="9" t="s">
        <v>47</v>
      </c>
      <c r="E29" s="46">
        <v>80000</v>
      </c>
      <c r="F29" s="234">
        <v>0</v>
      </c>
      <c r="G29" s="46">
        <f t="shared" si="0"/>
        <v>80000</v>
      </c>
      <c r="H29" s="9" t="s">
        <v>7</v>
      </c>
    </row>
    <row r="30" spans="1:8" customFormat="1" ht="31.5">
      <c r="A30" s="275"/>
      <c r="B30" s="251" t="s">
        <v>341</v>
      </c>
      <c r="C30" s="30" t="s">
        <v>318</v>
      </c>
      <c r="D30" s="234" t="s">
        <v>48</v>
      </c>
      <c r="E30" s="45">
        <v>80000</v>
      </c>
      <c r="F30" s="234">
        <v>0</v>
      </c>
      <c r="G30" s="46">
        <f t="shared" si="0"/>
        <v>80000</v>
      </c>
      <c r="H30" s="9" t="s">
        <v>7</v>
      </c>
    </row>
    <row r="31" spans="1:8" customFormat="1" ht="33.75" customHeight="1">
      <c r="A31" s="275"/>
      <c r="B31" s="251" t="s">
        <v>342</v>
      </c>
      <c r="C31" s="9" t="s">
        <v>169</v>
      </c>
      <c r="D31" s="9" t="s">
        <v>49</v>
      </c>
      <c r="E31" s="46">
        <v>200000</v>
      </c>
      <c r="F31" s="234">
        <v>0</v>
      </c>
      <c r="G31" s="46">
        <f t="shared" si="0"/>
        <v>200000</v>
      </c>
      <c r="H31" s="9" t="s">
        <v>7</v>
      </c>
    </row>
    <row r="32" spans="1:8" customFormat="1" ht="31.5">
      <c r="A32" s="275"/>
      <c r="B32" s="251" t="s">
        <v>343</v>
      </c>
      <c r="C32" s="234" t="s">
        <v>50</v>
      </c>
      <c r="D32" s="9" t="s">
        <v>170</v>
      </c>
      <c r="E32" s="46">
        <v>30000</v>
      </c>
      <c r="F32" s="234">
        <v>0</v>
      </c>
      <c r="G32" s="46">
        <f t="shared" si="0"/>
        <v>30000</v>
      </c>
      <c r="H32" s="9" t="s">
        <v>7</v>
      </c>
    </row>
    <row r="33" spans="1:8" customFormat="1" ht="31.5">
      <c r="A33" s="275"/>
      <c r="B33" s="251" t="s">
        <v>344</v>
      </c>
      <c r="C33" s="234" t="s">
        <v>51</v>
      </c>
      <c r="D33" s="9" t="s">
        <v>171</v>
      </c>
      <c r="E33" s="46">
        <v>70000</v>
      </c>
      <c r="F33" s="234">
        <v>0</v>
      </c>
      <c r="G33" s="46">
        <f t="shared" si="0"/>
        <v>70000</v>
      </c>
      <c r="H33" s="9" t="s">
        <v>7</v>
      </c>
    </row>
    <row r="34" spans="1:8" customFormat="1" ht="31.5">
      <c r="A34" s="275"/>
      <c r="B34" s="251" t="s">
        <v>345</v>
      </c>
      <c r="C34" s="234" t="s">
        <v>52</v>
      </c>
      <c r="D34" s="9" t="s">
        <v>149</v>
      </c>
      <c r="E34" s="46">
        <v>500000</v>
      </c>
      <c r="F34" s="234">
        <v>0</v>
      </c>
      <c r="G34" s="46">
        <f t="shared" si="0"/>
        <v>500000</v>
      </c>
      <c r="H34" s="9" t="s">
        <v>7</v>
      </c>
    </row>
    <row r="35" spans="1:8" customFormat="1" ht="31.5">
      <c r="A35" s="275"/>
      <c r="B35" s="251" t="s">
        <v>346</v>
      </c>
      <c r="C35" s="29" t="s">
        <v>172</v>
      </c>
      <c r="D35" s="9" t="s">
        <v>53</v>
      </c>
      <c r="E35" s="46">
        <v>30000</v>
      </c>
      <c r="F35" s="234">
        <v>0</v>
      </c>
      <c r="G35" s="46">
        <f t="shared" si="0"/>
        <v>30000</v>
      </c>
      <c r="H35" s="9" t="s">
        <v>7</v>
      </c>
    </row>
    <row r="36" spans="1:8" customFormat="1" ht="31.5">
      <c r="A36" s="275"/>
      <c r="B36" s="251" t="s">
        <v>347</v>
      </c>
      <c r="C36" s="234" t="s">
        <v>56</v>
      </c>
      <c r="D36" s="9" t="s">
        <v>173</v>
      </c>
      <c r="E36" s="46">
        <v>250000</v>
      </c>
      <c r="F36" s="234">
        <v>0</v>
      </c>
      <c r="G36" s="46">
        <f t="shared" si="0"/>
        <v>250000</v>
      </c>
      <c r="H36" s="9" t="s">
        <v>7</v>
      </c>
    </row>
    <row r="37" spans="1:8" customFormat="1" ht="31.5">
      <c r="A37" s="275"/>
      <c r="B37" s="251" t="s">
        <v>348</v>
      </c>
      <c r="C37" s="234" t="s">
        <v>57</v>
      </c>
      <c r="D37" s="9" t="s">
        <v>58</v>
      </c>
      <c r="E37" s="46">
        <v>20000</v>
      </c>
      <c r="F37" s="234">
        <v>0</v>
      </c>
      <c r="G37" s="46">
        <f t="shared" si="0"/>
        <v>20000</v>
      </c>
      <c r="H37" s="9" t="s">
        <v>7</v>
      </c>
    </row>
    <row r="38" spans="1:8" customFormat="1" ht="31.5">
      <c r="A38" s="275"/>
      <c r="B38" s="251" t="s">
        <v>349</v>
      </c>
      <c r="C38" s="234" t="s">
        <v>174</v>
      </c>
      <c r="D38" s="9" t="s">
        <v>175</v>
      </c>
      <c r="E38" s="46">
        <v>20000</v>
      </c>
      <c r="F38" s="234">
        <v>0</v>
      </c>
      <c r="G38" s="46">
        <f t="shared" si="0"/>
        <v>20000</v>
      </c>
      <c r="H38" s="9" t="s">
        <v>7</v>
      </c>
    </row>
    <row r="39" spans="1:8" customFormat="1" ht="15.75">
      <c r="A39" s="249"/>
      <c r="B39" s="276" t="s">
        <v>176</v>
      </c>
      <c r="C39" s="29"/>
      <c r="D39" s="29"/>
      <c r="E39" s="45"/>
      <c r="F39" s="234">
        <v>0</v>
      </c>
      <c r="G39" s="46">
        <f t="shared" si="0"/>
        <v>0</v>
      </c>
      <c r="H39" s="281"/>
    </row>
    <row r="40" spans="1:8" ht="31.5">
      <c r="A40" s="20"/>
      <c r="B40" s="251" t="s">
        <v>350</v>
      </c>
      <c r="C40" s="256" t="s">
        <v>145</v>
      </c>
      <c r="D40" s="29" t="s">
        <v>146</v>
      </c>
      <c r="E40" s="45">
        <v>600000</v>
      </c>
      <c r="F40" s="234">
        <v>0</v>
      </c>
      <c r="G40" s="46">
        <f t="shared" si="0"/>
        <v>600000</v>
      </c>
      <c r="H40" s="234"/>
    </row>
    <row r="41" spans="1:8" ht="31.5">
      <c r="A41" s="20"/>
      <c r="B41" s="251" t="s">
        <v>330</v>
      </c>
      <c r="C41" s="234" t="s">
        <v>28</v>
      </c>
      <c r="D41" s="30" t="s">
        <v>147</v>
      </c>
      <c r="E41" s="46">
        <v>200000</v>
      </c>
      <c r="F41" s="234">
        <v>0</v>
      </c>
      <c r="G41" s="46">
        <f t="shared" si="0"/>
        <v>200000</v>
      </c>
      <c r="H41" s="9" t="s">
        <v>7</v>
      </c>
    </row>
    <row r="42" spans="1:8" ht="31.5">
      <c r="A42" s="20"/>
      <c r="B42" s="251" t="s">
        <v>331</v>
      </c>
      <c r="C42" s="234" t="s">
        <v>29</v>
      </c>
      <c r="D42" s="234" t="s">
        <v>30</v>
      </c>
      <c r="E42" s="46">
        <v>200000</v>
      </c>
      <c r="F42" s="234">
        <v>0</v>
      </c>
      <c r="G42" s="46">
        <f t="shared" si="0"/>
        <v>200000</v>
      </c>
      <c r="H42" s="9" t="s">
        <v>7</v>
      </c>
    </row>
    <row r="43" spans="1:8" customFormat="1" ht="47.25">
      <c r="A43" s="249"/>
      <c r="B43" s="251" t="s">
        <v>329</v>
      </c>
      <c r="C43" s="30" t="s">
        <v>162</v>
      </c>
      <c r="D43" s="234" t="s">
        <v>163</v>
      </c>
      <c r="E43" s="46">
        <v>200000</v>
      </c>
      <c r="F43" s="234">
        <v>0</v>
      </c>
      <c r="G43" s="46">
        <f t="shared" ref="G43" si="1">E43</f>
        <v>200000</v>
      </c>
      <c r="H43" s="9" t="s">
        <v>7</v>
      </c>
    </row>
    <row r="44" spans="1:8" ht="31.5">
      <c r="A44" s="20"/>
      <c r="B44" s="251" t="s">
        <v>345</v>
      </c>
      <c r="C44" s="234" t="s">
        <v>52</v>
      </c>
      <c r="D44" s="9" t="s">
        <v>149</v>
      </c>
      <c r="E44" s="46">
        <v>200000</v>
      </c>
      <c r="F44" s="234">
        <v>0</v>
      </c>
      <c r="G44" s="46">
        <f t="shared" si="0"/>
        <v>200000</v>
      </c>
      <c r="H44" s="9" t="s">
        <v>7</v>
      </c>
    </row>
    <row r="45" spans="1:8" customFormat="1" ht="15.75">
      <c r="A45" s="256"/>
      <c r="B45" s="303" t="s">
        <v>177</v>
      </c>
      <c r="C45" s="303"/>
      <c r="D45" s="303"/>
      <c r="E45" s="277"/>
      <c r="F45" s="234">
        <v>0</v>
      </c>
      <c r="G45" s="277"/>
      <c r="H45" s="9"/>
    </row>
    <row r="46" spans="1:8" customFormat="1" ht="31.5">
      <c r="A46" s="249"/>
      <c r="B46" s="251" t="s">
        <v>351</v>
      </c>
      <c r="C46" s="234" t="s">
        <v>24</v>
      </c>
      <c r="D46" s="234" t="s">
        <v>148</v>
      </c>
      <c r="E46" s="254">
        <v>20000</v>
      </c>
      <c r="F46" s="234">
        <v>0</v>
      </c>
      <c r="G46" s="254">
        <f>E46</f>
        <v>20000</v>
      </c>
      <c r="H46" s="9" t="s">
        <v>7</v>
      </c>
    </row>
    <row r="47" spans="1:8" customFormat="1" ht="31.5">
      <c r="A47" s="249"/>
      <c r="B47" s="251" t="s">
        <v>352</v>
      </c>
      <c r="C47" s="234" t="s">
        <v>162</v>
      </c>
      <c r="D47" s="234" t="s">
        <v>163</v>
      </c>
      <c r="E47" s="254">
        <v>100000</v>
      </c>
      <c r="F47" s="234">
        <v>0</v>
      </c>
      <c r="G47" s="254">
        <f t="shared" ref="G47:G62" si="2">E47</f>
        <v>100000</v>
      </c>
      <c r="H47" s="9" t="s">
        <v>7</v>
      </c>
    </row>
    <row r="48" spans="1:8" customFormat="1" ht="31.5">
      <c r="A48" s="249"/>
      <c r="B48" s="251" t="s">
        <v>353</v>
      </c>
      <c r="C48" s="234" t="s">
        <v>28</v>
      </c>
      <c r="D48" s="30" t="s">
        <v>147</v>
      </c>
      <c r="E48" s="254">
        <v>100000</v>
      </c>
      <c r="F48" s="234">
        <v>0</v>
      </c>
      <c r="G48" s="254">
        <f t="shared" si="2"/>
        <v>100000</v>
      </c>
      <c r="H48" s="9" t="s">
        <v>7</v>
      </c>
    </row>
    <row r="49" spans="1:8" customFormat="1" ht="31.5">
      <c r="A49" s="249"/>
      <c r="B49" s="251" t="s">
        <v>354</v>
      </c>
      <c r="C49" s="234" t="s">
        <v>29</v>
      </c>
      <c r="D49" s="234" t="s">
        <v>30</v>
      </c>
      <c r="E49" s="254">
        <v>20000</v>
      </c>
      <c r="F49" s="234">
        <v>0</v>
      </c>
      <c r="G49" s="254">
        <f t="shared" si="2"/>
        <v>20000</v>
      </c>
      <c r="H49" s="9" t="s">
        <v>7</v>
      </c>
    </row>
    <row r="50" spans="1:8" customFormat="1" ht="33.75" customHeight="1">
      <c r="A50" s="249"/>
      <c r="B50" s="251" t="s">
        <v>355</v>
      </c>
      <c r="C50" s="234" t="s">
        <v>31</v>
      </c>
      <c r="D50" s="9" t="s">
        <v>32</v>
      </c>
      <c r="E50" s="254">
        <v>66628</v>
      </c>
      <c r="F50" s="234">
        <v>0</v>
      </c>
      <c r="G50" s="254">
        <f t="shared" si="2"/>
        <v>66628</v>
      </c>
      <c r="H50" s="9" t="s">
        <v>7</v>
      </c>
    </row>
    <row r="51" spans="1:8" customFormat="1" ht="31.5">
      <c r="A51" s="249"/>
      <c r="B51" s="251" t="s">
        <v>356</v>
      </c>
      <c r="C51" s="234" t="s">
        <v>35</v>
      </c>
      <c r="D51" s="9" t="s">
        <v>36</v>
      </c>
      <c r="E51" s="45">
        <v>50000</v>
      </c>
      <c r="F51" s="234">
        <v>0</v>
      </c>
      <c r="G51" s="254">
        <f t="shared" si="2"/>
        <v>50000</v>
      </c>
      <c r="H51" s="9" t="s">
        <v>7</v>
      </c>
    </row>
    <row r="52" spans="1:8" customFormat="1" ht="31.5">
      <c r="A52" s="249"/>
      <c r="B52" s="251" t="s">
        <v>357</v>
      </c>
      <c r="C52" s="234" t="s">
        <v>178</v>
      </c>
      <c r="D52" s="9" t="s">
        <v>179</v>
      </c>
      <c r="E52" s="254">
        <v>220000</v>
      </c>
      <c r="F52" s="234">
        <v>0</v>
      </c>
      <c r="G52" s="254">
        <f t="shared" si="2"/>
        <v>220000</v>
      </c>
      <c r="H52" s="9" t="s">
        <v>7</v>
      </c>
    </row>
    <row r="53" spans="1:8" s="255" customFormat="1" ht="63">
      <c r="A53" s="252"/>
      <c r="B53" s="253" t="s">
        <v>358</v>
      </c>
      <c r="C53" s="10" t="s">
        <v>316</v>
      </c>
      <c r="D53" s="10" t="s">
        <v>390</v>
      </c>
      <c r="E53" s="254">
        <v>150000</v>
      </c>
      <c r="F53" s="234">
        <v>0</v>
      </c>
      <c r="G53" s="254">
        <f t="shared" si="2"/>
        <v>150000</v>
      </c>
      <c r="H53" s="10" t="s">
        <v>7</v>
      </c>
    </row>
    <row r="54" spans="1:8" customFormat="1" ht="31.5">
      <c r="A54" s="249"/>
      <c r="B54" s="251" t="s">
        <v>359</v>
      </c>
      <c r="C54" s="9" t="s">
        <v>40</v>
      </c>
      <c r="D54" s="9" t="s">
        <v>41</v>
      </c>
      <c r="E54" s="254">
        <v>300000</v>
      </c>
      <c r="F54" s="234">
        <v>0</v>
      </c>
      <c r="G54" s="254">
        <f t="shared" si="2"/>
        <v>300000</v>
      </c>
      <c r="H54" s="9" t="s">
        <v>7</v>
      </c>
    </row>
    <row r="55" spans="1:8" customFormat="1" ht="31.5">
      <c r="A55" s="249"/>
      <c r="B55" s="251" t="s">
        <v>360</v>
      </c>
      <c r="C55" s="9" t="s">
        <v>42</v>
      </c>
      <c r="D55" s="9" t="s">
        <v>180</v>
      </c>
      <c r="E55" s="254">
        <v>300000</v>
      </c>
      <c r="F55" s="234">
        <v>0</v>
      </c>
      <c r="G55" s="254">
        <f t="shared" si="2"/>
        <v>300000</v>
      </c>
      <c r="H55" s="9" t="s">
        <v>7</v>
      </c>
    </row>
    <row r="56" spans="1:8" customFormat="1" ht="31.5">
      <c r="A56" s="249"/>
      <c r="B56" s="251" t="s">
        <v>361</v>
      </c>
      <c r="C56" s="9" t="s">
        <v>181</v>
      </c>
      <c r="D56" s="9" t="s">
        <v>182</v>
      </c>
      <c r="E56" s="45">
        <v>300000</v>
      </c>
      <c r="F56" s="234">
        <v>0</v>
      </c>
      <c r="G56" s="254">
        <f t="shared" si="2"/>
        <v>300000</v>
      </c>
      <c r="H56" s="9" t="s">
        <v>7</v>
      </c>
    </row>
    <row r="57" spans="1:8" customFormat="1" ht="47.25">
      <c r="A57" s="249"/>
      <c r="B57" s="251" t="s">
        <v>362</v>
      </c>
      <c r="C57" s="9" t="s">
        <v>164</v>
      </c>
      <c r="D57" s="9" t="s">
        <v>43</v>
      </c>
      <c r="E57" s="254">
        <v>400000</v>
      </c>
      <c r="F57" s="234">
        <v>0</v>
      </c>
      <c r="G57" s="254">
        <f t="shared" si="2"/>
        <v>400000</v>
      </c>
      <c r="H57" s="9" t="s">
        <v>7</v>
      </c>
    </row>
    <row r="58" spans="1:8" customFormat="1" ht="31.5">
      <c r="A58" s="278"/>
      <c r="B58" s="251" t="s">
        <v>363</v>
      </c>
      <c r="C58" s="9" t="s">
        <v>165</v>
      </c>
      <c r="D58" s="9" t="s">
        <v>44</v>
      </c>
      <c r="E58" s="254">
        <v>520000</v>
      </c>
      <c r="F58" s="234">
        <v>0</v>
      </c>
      <c r="G58" s="254">
        <f t="shared" si="2"/>
        <v>520000</v>
      </c>
      <c r="H58" s="9" t="s">
        <v>7</v>
      </c>
    </row>
    <row r="59" spans="1:8" customFormat="1" ht="31.5">
      <c r="A59" s="234"/>
      <c r="B59" s="251" t="s">
        <v>364</v>
      </c>
      <c r="C59" s="29" t="s">
        <v>167</v>
      </c>
      <c r="D59" s="9" t="s">
        <v>183</v>
      </c>
      <c r="E59" s="254">
        <v>1456000</v>
      </c>
      <c r="F59" s="234">
        <v>0</v>
      </c>
      <c r="G59" s="254">
        <f t="shared" si="2"/>
        <v>1456000</v>
      </c>
      <c r="H59" s="9" t="s">
        <v>7</v>
      </c>
    </row>
    <row r="60" spans="1:8" customFormat="1" ht="47.25">
      <c r="A60" s="275"/>
      <c r="B60" s="251" t="s">
        <v>365</v>
      </c>
      <c r="C60" s="234" t="s">
        <v>169</v>
      </c>
      <c r="D60" s="9" t="s">
        <v>49</v>
      </c>
      <c r="E60" s="45">
        <v>100000</v>
      </c>
      <c r="F60" s="234">
        <v>0</v>
      </c>
      <c r="G60" s="254">
        <f t="shared" si="2"/>
        <v>100000</v>
      </c>
      <c r="H60" s="9" t="s">
        <v>7</v>
      </c>
    </row>
    <row r="61" spans="1:8" customFormat="1" ht="31.5">
      <c r="A61" s="275"/>
      <c r="B61" s="251" t="s">
        <v>366</v>
      </c>
      <c r="C61" s="234" t="s">
        <v>50</v>
      </c>
      <c r="D61" s="9" t="s">
        <v>170</v>
      </c>
      <c r="E61" s="45">
        <v>10000</v>
      </c>
      <c r="F61" s="234">
        <v>0</v>
      </c>
      <c r="G61" s="254">
        <f t="shared" si="2"/>
        <v>10000</v>
      </c>
      <c r="H61" s="9" t="s">
        <v>7</v>
      </c>
    </row>
    <row r="62" spans="1:8" customFormat="1" ht="31.5">
      <c r="A62" s="275"/>
      <c r="B62" s="251" t="s">
        <v>367</v>
      </c>
      <c r="C62" s="234" t="s">
        <v>52</v>
      </c>
      <c r="D62" s="9" t="s">
        <v>149</v>
      </c>
      <c r="E62" s="45">
        <v>240000</v>
      </c>
      <c r="F62" s="234">
        <v>0</v>
      </c>
      <c r="G62" s="254">
        <f t="shared" si="2"/>
        <v>240000</v>
      </c>
      <c r="H62" s="9" t="s">
        <v>7</v>
      </c>
    </row>
    <row r="63" spans="1:8" customFormat="1" ht="15.75">
      <c r="A63" s="256"/>
      <c r="B63" s="304" t="s">
        <v>150</v>
      </c>
      <c r="C63" s="305"/>
      <c r="D63" s="305"/>
      <c r="E63" s="45"/>
      <c r="F63" s="234">
        <v>0</v>
      </c>
      <c r="G63" s="46">
        <f t="shared" ref="G63:G68" si="3">E63</f>
        <v>0</v>
      </c>
      <c r="H63" s="9"/>
    </row>
    <row r="64" spans="1:8" ht="31.5">
      <c r="A64" s="20"/>
      <c r="B64" s="29" t="s">
        <v>368</v>
      </c>
      <c r="C64" s="29" t="s">
        <v>11</v>
      </c>
      <c r="D64" s="29" t="s">
        <v>12</v>
      </c>
      <c r="E64" s="35">
        <v>14215275.810000001</v>
      </c>
      <c r="F64" s="234">
        <v>0</v>
      </c>
      <c r="G64" s="46">
        <f t="shared" si="3"/>
        <v>14215275.810000001</v>
      </c>
      <c r="H64" s="10" t="s">
        <v>7</v>
      </c>
    </row>
    <row r="65" spans="1:8" ht="31.5">
      <c r="A65" s="20"/>
      <c r="B65" s="29" t="s">
        <v>369</v>
      </c>
      <c r="C65" s="29" t="s">
        <v>13</v>
      </c>
      <c r="D65" s="29" t="s">
        <v>59</v>
      </c>
      <c r="E65" s="47">
        <v>10000000</v>
      </c>
      <c r="F65" s="234">
        <v>0</v>
      </c>
      <c r="G65" s="46">
        <f t="shared" si="3"/>
        <v>10000000</v>
      </c>
      <c r="H65" s="10" t="s">
        <v>7</v>
      </c>
    </row>
    <row r="66" spans="1:8" ht="126">
      <c r="A66" s="20"/>
      <c r="B66" s="29" t="s">
        <v>370</v>
      </c>
      <c r="C66" s="30" t="s">
        <v>60</v>
      </c>
      <c r="D66" s="30" t="s">
        <v>64</v>
      </c>
      <c r="E66" s="18">
        <v>6000000</v>
      </c>
      <c r="F66" s="234">
        <v>0</v>
      </c>
      <c r="G66" s="46">
        <f t="shared" si="3"/>
        <v>6000000</v>
      </c>
      <c r="H66" s="10" t="s">
        <v>7</v>
      </c>
    </row>
    <row r="67" spans="1:8" ht="15.75">
      <c r="A67" s="20"/>
      <c r="B67" s="291" t="s">
        <v>8</v>
      </c>
      <c r="C67" s="292"/>
      <c r="D67" s="293"/>
      <c r="E67" s="33"/>
      <c r="F67" s="234">
        <v>0</v>
      </c>
      <c r="G67" s="46">
        <f t="shared" si="3"/>
        <v>0</v>
      </c>
      <c r="H67" s="19"/>
    </row>
    <row r="68" spans="1:8" ht="47.25">
      <c r="A68" s="20"/>
      <c r="B68" s="20" t="s">
        <v>371</v>
      </c>
      <c r="C68" s="20" t="s">
        <v>9</v>
      </c>
      <c r="D68" s="17" t="s">
        <v>10</v>
      </c>
      <c r="E68" s="18">
        <v>7636190</v>
      </c>
      <c r="F68" s="234">
        <v>0</v>
      </c>
      <c r="G68" s="46">
        <f t="shared" si="3"/>
        <v>7636190</v>
      </c>
      <c r="H68" s="17" t="s">
        <v>7</v>
      </c>
    </row>
    <row r="69" spans="1:8" ht="15.75">
      <c r="A69" s="20"/>
      <c r="B69" s="221" t="s">
        <v>62</v>
      </c>
      <c r="C69" s="222"/>
      <c r="D69" s="222"/>
      <c r="E69" s="246"/>
      <c r="F69" s="234">
        <v>0</v>
      </c>
      <c r="G69" s="246"/>
      <c r="H69" s="223"/>
    </row>
    <row r="70" spans="1:8" ht="63">
      <c r="A70" s="20"/>
      <c r="B70" s="31" t="s">
        <v>372</v>
      </c>
      <c r="C70" s="51" t="s">
        <v>65</v>
      </c>
      <c r="D70" s="52" t="s">
        <v>78</v>
      </c>
      <c r="E70" s="18">
        <v>223000</v>
      </c>
      <c r="F70" s="234">
        <v>0</v>
      </c>
      <c r="G70" s="18">
        <f>E70</f>
        <v>223000</v>
      </c>
      <c r="H70" s="21" t="s">
        <v>7</v>
      </c>
    </row>
    <row r="71" spans="1:8" ht="63">
      <c r="A71" s="20"/>
      <c r="B71" s="31" t="s">
        <v>373</v>
      </c>
      <c r="C71" s="51" t="s">
        <v>66</v>
      </c>
      <c r="D71" s="52" t="s">
        <v>78</v>
      </c>
      <c r="E71" s="18">
        <v>223000</v>
      </c>
      <c r="F71" s="234">
        <v>0</v>
      </c>
      <c r="G71" s="18">
        <f t="shared" ref="G71:G82" si="4">E71</f>
        <v>223000</v>
      </c>
      <c r="H71" s="21" t="s">
        <v>7</v>
      </c>
    </row>
    <row r="72" spans="1:8" ht="63">
      <c r="A72" s="20"/>
      <c r="B72" s="31" t="s">
        <v>374</v>
      </c>
      <c r="C72" s="51" t="s">
        <v>67</v>
      </c>
      <c r="D72" s="52" t="s">
        <v>78</v>
      </c>
      <c r="E72" s="18">
        <v>223000</v>
      </c>
      <c r="F72" s="234">
        <v>0</v>
      </c>
      <c r="G72" s="18">
        <f t="shared" si="4"/>
        <v>223000</v>
      </c>
      <c r="H72" s="21" t="s">
        <v>7</v>
      </c>
    </row>
    <row r="73" spans="1:8" ht="63">
      <c r="A73" s="20"/>
      <c r="B73" s="31" t="s">
        <v>375</v>
      </c>
      <c r="C73" s="51" t="s">
        <v>68</v>
      </c>
      <c r="D73" s="52" t="s">
        <v>78</v>
      </c>
      <c r="E73" s="18">
        <v>223000</v>
      </c>
      <c r="F73" s="234">
        <v>0</v>
      </c>
      <c r="G73" s="18">
        <f t="shared" si="4"/>
        <v>223000</v>
      </c>
      <c r="H73" s="21" t="s">
        <v>7</v>
      </c>
    </row>
    <row r="74" spans="1:8" ht="63">
      <c r="A74" s="20"/>
      <c r="B74" s="31" t="s">
        <v>376</v>
      </c>
      <c r="C74" s="51" t="s">
        <v>69</v>
      </c>
      <c r="D74" s="52" t="s">
        <v>78</v>
      </c>
      <c r="E74" s="18">
        <v>223000</v>
      </c>
      <c r="F74" s="234">
        <v>0</v>
      </c>
      <c r="G74" s="18">
        <f t="shared" si="4"/>
        <v>223000</v>
      </c>
      <c r="H74" s="21" t="s">
        <v>7</v>
      </c>
    </row>
    <row r="75" spans="1:8" ht="63">
      <c r="A75" s="20"/>
      <c r="B75" s="31" t="s">
        <v>377</v>
      </c>
      <c r="C75" s="51" t="s">
        <v>70</v>
      </c>
      <c r="D75" s="52" t="s">
        <v>78</v>
      </c>
      <c r="E75" s="18">
        <v>223000</v>
      </c>
      <c r="F75" s="234">
        <v>0</v>
      </c>
      <c r="G75" s="18">
        <f t="shared" si="4"/>
        <v>223000</v>
      </c>
      <c r="H75" s="21" t="s">
        <v>7</v>
      </c>
    </row>
    <row r="76" spans="1:8" ht="63">
      <c r="A76" s="20"/>
      <c r="B76" s="31" t="s">
        <v>378</v>
      </c>
      <c r="C76" s="51" t="s">
        <v>71</v>
      </c>
      <c r="D76" s="52" t="s">
        <v>78</v>
      </c>
      <c r="E76" s="18">
        <v>223000</v>
      </c>
      <c r="F76" s="234">
        <v>0</v>
      </c>
      <c r="G76" s="18">
        <f t="shared" si="4"/>
        <v>223000</v>
      </c>
      <c r="H76" s="21" t="s">
        <v>7</v>
      </c>
    </row>
    <row r="77" spans="1:8" ht="63">
      <c r="A77" s="20"/>
      <c r="B77" s="31" t="s">
        <v>379</v>
      </c>
      <c r="C77" s="51" t="s">
        <v>72</v>
      </c>
      <c r="D77" s="52" t="s">
        <v>78</v>
      </c>
      <c r="E77" s="18">
        <v>223000</v>
      </c>
      <c r="F77" s="234">
        <v>0</v>
      </c>
      <c r="G77" s="18">
        <f t="shared" si="4"/>
        <v>223000</v>
      </c>
      <c r="H77" s="21" t="s">
        <v>7</v>
      </c>
    </row>
    <row r="78" spans="1:8" ht="63">
      <c r="A78" s="20"/>
      <c r="B78" s="31" t="s">
        <v>380</v>
      </c>
      <c r="C78" s="51" t="s">
        <v>73</v>
      </c>
      <c r="D78" s="52" t="s">
        <v>78</v>
      </c>
      <c r="E78" s="18">
        <v>223000</v>
      </c>
      <c r="F78" s="234">
        <v>0</v>
      </c>
      <c r="G78" s="18">
        <f t="shared" si="4"/>
        <v>223000</v>
      </c>
      <c r="H78" s="21" t="s">
        <v>7</v>
      </c>
    </row>
    <row r="79" spans="1:8" ht="63">
      <c r="A79" s="20"/>
      <c r="B79" s="31" t="s">
        <v>381</v>
      </c>
      <c r="C79" s="51" t="s">
        <v>74</v>
      </c>
      <c r="D79" s="52" t="s">
        <v>78</v>
      </c>
      <c r="E79" s="18">
        <v>223000</v>
      </c>
      <c r="F79" s="234">
        <v>0</v>
      </c>
      <c r="G79" s="18">
        <f t="shared" si="4"/>
        <v>223000</v>
      </c>
      <c r="H79" s="21" t="s">
        <v>7</v>
      </c>
    </row>
    <row r="80" spans="1:8" ht="63">
      <c r="A80" s="20"/>
      <c r="B80" s="31" t="s">
        <v>382</v>
      </c>
      <c r="C80" s="51" t="s">
        <v>75</v>
      </c>
      <c r="D80" s="52" t="s">
        <v>78</v>
      </c>
      <c r="E80" s="18">
        <v>223000</v>
      </c>
      <c r="F80" s="234">
        <v>0</v>
      </c>
      <c r="G80" s="18">
        <f t="shared" si="4"/>
        <v>223000</v>
      </c>
      <c r="H80" s="21" t="s">
        <v>7</v>
      </c>
    </row>
    <row r="81" spans="1:8" ht="63">
      <c r="A81" s="20"/>
      <c r="B81" s="31" t="s">
        <v>383</v>
      </c>
      <c r="C81" s="51" t="s">
        <v>76</v>
      </c>
      <c r="D81" s="52" t="s">
        <v>78</v>
      </c>
      <c r="E81" s="18">
        <v>223000</v>
      </c>
      <c r="F81" s="234">
        <v>0</v>
      </c>
      <c r="G81" s="18">
        <f t="shared" si="4"/>
        <v>223000</v>
      </c>
      <c r="H81" s="21" t="s">
        <v>7</v>
      </c>
    </row>
    <row r="82" spans="1:8" ht="63">
      <c r="A82" s="20"/>
      <c r="B82" s="31" t="s">
        <v>384</v>
      </c>
      <c r="C82" s="51" t="s">
        <v>77</v>
      </c>
      <c r="D82" s="52" t="s">
        <v>78</v>
      </c>
      <c r="E82" s="18">
        <v>223000</v>
      </c>
      <c r="F82" s="234">
        <v>0</v>
      </c>
      <c r="G82" s="18">
        <f t="shared" si="4"/>
        <v>223000</v>
      </c>
      <c r="H82" s="21" t="s">
        <v>7</v>
      </c>
    </row>
    <row r="83" spans="1:8" ht="15.75">
      <c r="A83" s="20"/>
      <c r="B83" s="15" t="s">
        <v>63</v>
      </c>
      <c r="C83" s="282"/>
      <c r="D83" s="15"/>
      <c r="E83" s="34"/>
      <c r="F83" s="234">
        <v>0</v>
      </c>
      <c r="G83" s="34"/>
      <c r="H83" s="15"/>
    </row>
    <row r="84" spans="1:8" ht="94.5">
      <c r="A84" s="20"/>
      <c r="B84" s="245" t="s">
        <v>314</v>
      </c>
      <c r="C84" s="31" t="s">
        <v>79</v>
      </c>
      <c r="D84" s="216" t="s">
        <v>81</v>
      </c>
      <c r="E84" s="209">
        <v>1650000</v>
      </c>
      <c r="F84" s="234">
        <v>0</v>
      </c>
      <c r="G84" s="23">
        <f>E84</f>
        <v>1650000</v>
      </c>
      <c r="H84" s="17" t="s">
        <v>7</v>
      </c>
    </row>
    <row r="85" spans="1:8" ht="47.25">
      <c r="A85" s="20"/>
      <c r="B85" s="245" t="s">
        <v>315</v>
      </c>
      <c r="C85" s="31" t="s">
        <v>80</v>
      </c>
      <c r="D85" s="31" t="s">
        <v>294</v>
      </c>
      <c r="E85" s="209">
        <v>350000</v>
      </c>
      <c r="F85" s="234">
        <v>0</v>
      </c>
      <c r="G85" s="23">
        <f>E85</f>
        <v>350000</v>
      </c>
      <c r="H85" s="17" t="s">
        <v>7</v>
      </c>
    </row>
    <row r="86" spans="1:8" ht="15.75" customHeight="1">
      <c r="A86" s="20"/>
      <c r="B86" s="218" t="s">
        <v>15</v>
      </c>
      <c r="C86" s="219"/>
      <c r="D86" s="219"/>
      <c r="E86" s="247"/>
      <c r="F86" s="234">
        <v>0</v>
      </c>
      <c r="G86" s="33"/>
      <c r="H86" s="220"/>
    </row>
    <row r="87" spans="1:8" ht="31.5">
      <c r="A87" s="20"/>
      <c r="B87" s="29" t="s">
        <v>250</v>
      </c>
      <c r="C87" s="58" t="s">
        <v>82</v>
      </c>
      <c r="D87" s="30" t="s">
        <v>98</v>
      </c>
      <c r="E87" s="210">
        <v>2000000</v>
      </c>
      <c r="F87" s="234">
        <v>0</v>
      </c>
      <c r="G87" s="23">
        <f t="shared" ref="G87:G111" si="5">E87</f>
        <v>2000000</v>
      </c>
      <c r="H87" s="16" t="s">
        <v>7</v>
      </c>
    </row>
    <row r="88" spans="1:8" ht="31.5">
      <c r="A88" s="20"/>
      <c r="B88" s="29" t="s">
        <v>255</v>
      </c>
      <c r="C88" s="235" t="s">
        <v>88</v>
      </c>
      <c r="D88" s="30" t="s">
        <v>98</v>
      </c>
      <c r="E88" s="210">
        <v>2000000</v>
      </c>
      <c r="F88" s="234">
        <v>0</v>
      </c>
      <c r="G88" s="23">
        <f t="shared" si="5"/>
        <v>2000000</v>
      </c>
      <c r="H88" s="16" t="s">
        <v>7</v>
      </c>
    </row>
    <row r="89" spans="1:8" ht="31.5">
      <c r="A89" s="20"/>
      <c r="B89" s="29" t="s">
        <v>269</v>
      </c>
      <c r="C89" s="235" t="s">
        <v>99</v>
      </c>
      <c r="D89" s="283" t="s">
        <v>302</v>
      </c>
      <c r="E89" s="212">
        <v>500000</v>
      </c>
      <c r="F89" s="41">
        <v>0</v>
      </c>
      <c r="G89" s="23">
        <f t="shared" si="5"/>
        <v>500000</v>
      </c>
      <c r="H89" s="16" t="s">
        <v>7</v>
      </c>
    </row>
    <row r="90" spans="1:8" ht="31.5">
      <c r="A90" s="20"/>
      <c r="B90" s="29" t="s">
        <v>270</v>
      </c>
      <c r="C90" s="236" t="s">
        <v>100</v>
      </c>
      <c r="D90" s="283" t="s">
        <v>303</v>
      </c>
      <c r="E90" s="212">
        <v>500000</v>
      </c>
      <c r="F90" s="41">
        <v>0</v>
      </c>
      <c r="G90" s="23">
        <f t="shared" si="5"/>
        <v>500000</v>
      </c>
      <c r="H90" s="16" t="s">
        <v>7</v>
      </c>
    </row>
    <row r="91" spans="1:8" ht="31.5">
      <c r="A91" s="20"/>
      <c r="B91" s="29" t="s">
        <v>271</v>
      </c>
      <c r="C91" s="236" t="s">
        <v>101</v>
      </c>
      <c r="D91" s="284" t="s">
        <v>299</v>
      </c>
      <c r="E91" s="212">
        <v>500000</v>
      </c>
      <c r="F91" s="41">
        <v>0</v>
      </c>
      <c r="G91" s="23">
        <f t="shared" si="5"/>
        <v>500000</v>
      </c>
      <c r="H91" s="16" t="s">
        <v>7</v>
      </c>
    </row>
    <row r="92" spans="1:8" ht="31.5">
      <c r="A92" s="20"/>
      <c r="B92" s="29" t="s">
        <v>272</v>
      </c>
      <c r="C92" s="236" t="s">
        <v>102</v>
      </c>
      <c r="D92" s="284" t="s">
        <v>299</v>
      </c>
      <c r="E92" s="212">
        <v>500000</v>
      </c>
      <c r="F92" s="41">
        <v>0</v>
      </c>
      <c r="G92" s="23">
        <f t="shared" si="5"/>
        <v>500000</v>
      </c>
      <c r="H92" s="16" t="s">
        <v>7</v>
      </c>
    </row>
    <row r="93" spans="1:8" ht="31.5">
      <c r="A93" s="20"/>
      <c r="B93" s="29" t="s">
        <v>259</v>
      </c>
      <c r="C93" s="235" t="s">
        <v>91</v>
      </c>
      <c r="D93" s="30" t="s">
        <v>109</v>
      </c>
      <c r="E93" s="210">
        <v>450000</v>
      </c>
      <c r="F93" s="234">
        <v>0</v>
      </c>
      <c r="G93" s="23">
        <f t="shared" si="5"/>
        <v>450000</v>
      </c>
      <c r="H93" s="16" t="s">
        <v>7</v>
      </c>
    </row>
    <row r="94" spans="1:8" ht="31.5">
      <c r="A94" s="20"/>
      <c r="B94" s="29" t="s">
        <v>260</v>
      </c>
      <c r="C94" s="235" t="s">
        <v>92</v>
      </c>
      <c r="D94" s="30" t="s">
        <v>111</v>
      </c>
      <c r="E94" s="210">
        <v>900000</v>
      </c>
      <c r="F94" s="234">
        <v>0</v>
      </c>
      <c r="G94" s="23">
        <f t="shared" si="5"/>
        <v>900000</v>
      </c>
      <c r="H94" s="16" t="s">
        <v>7</v>
      </c>
    </row>
    <row r="95" spans="1:8" ht="31.5">
      <c r="A95" s="20"/>
      <c r="B95" s="29" t="s">
        <v>273</v>
      </c>
      <c r="C95" s="236" t="s">
        <v>103</v>
      </c>
      <c r="D95" s="283" t="s">
        <v>304</v>
      </c>
      <c r="E95" s="212">
        <v>500000</v>
      </c>
      <c r="F95" s="41">
        <v>0</v>
      </c>
      <c r="G95" s="23">
        <f t="shared" si="5"/>
        <v>500000</v>
      </c>
      <c r="H95" s="16" t="s">
        <v>7</v>
      </c>
    </row>
    <row r="96" spans="1:8" ht="31.5">
      <c r="A96" s="20"/>
      <c r="B96" s="29" t="s">
        <v>256</v>
      </c>
      <c r="C96" s="235" t="s">
        <v>89</v>
      </c>
      <c r="D96" s="267" t="s">
        <v>98</v>
      </c>
      <c r="E96" s="210">
        <v>2000000</v>
      </c>
      <c r="F96" s="234">
        <v>0</v>
      </c>
      <c r="G96" s="23">
        <f t="shared" si="5"/>
        <v>2000000</v>
      </c>
      <c r="H96" s="16" t="s">
        <v>7</v>
      </c>
    </row>
    <row r="97" spans="1:8" ht="31.5">
      <c r="A97" s="20"/>
      <c r="B97" s="29" t="s">
        <v>261</v>
      </c>
      <c r="C97" s="5" t="s">
        <v>89</v>
      </c>
      <c r="D97" s="30" t="s">
        <v>109</v>
      </c>
      <c r="E97" s="211">
        <v>450000</v>
      </c>
      <c r="F97" s="234">
        <v>0</v>
      </c>
      <c r="G97" s="23">
        <f t="shared" si="5"/>
        <v>450000</v>
      </c>
      <c r="H97" s="16" t="s">
        <v>7</v>
      </c>
    </row>
    <row r="98" spans="1:8" ht="31.5">
      <c r="A98" s="20"/>
      <c r="B98" s="29" t="s">
        <v>262</v>
      </c>
      <c r="C98" s="5" t="s">
        <v>93</v>
      </c>
      <c r="D98" s="30" t="s">
        <v>109</v>
      </c>
      <c r="E98" s="211">
        <v>450000</v>
      </c>
      <c r="F98" s="234">
        <v>0</v>
      </c>
      <c r="G98" s="23">
        <f t="shared" si="5"/>
        <v>450000</v>
      </c>
      <c r="H98" s="16" t="s">
        <v>7</v>
      </c>
    </row>
    <row r="99" spans="1:8" ht="47.25">
      <c r="A99" s="20"/>
      <c r="B99" s="29" t="s">
        <v>274</v>
      </c>
      <c r="C99" s="236" t="s">
        <v>93</v>
      </c>
      <c r="D99" s="283" t="s">
        <v>306</v>
      </c>
      <c r="E99" s="212">
        <v>750000</v>
      </c>
      <c r="F99" s="41">
        <v>0</v>
      </c>
      <c r="G99" s="23">
        <f t="shared" si="5"/>
        <v>750000</v>
      </c>
      <c r="H99" s="16" t="s">
        <v>7</v>
      </c>
    </row>
    <row r="100" spans="1:8" ht="31.5">
      <c r="A100" s="20"/>
      <c r="B100" s="248" t="s">
        <v>275</v>
      </c>
      <c r="C100" s="236" t="s">
        <v>104</v>
      </c>
      <c r="D100" s="283" t="s">
        <v>305</v>
      </c>
      <c r="E100" s="212">
        <v>1000000</v>
      </c>
      <c r="F100" s="41">
        <v>0</v>
      </c>
      <c r="G100" s="23">
        <f t="shared" si="5"/>
        <v>1000000</v>
      </c>
      <c r="H100" s="16" t="s">
        <v>7</v>
      </c>
    </row>
    <row r="101" spans="1:8" ht="31.5">
      <c r="A101" s="20"/>
      <c r="B101" s="248" t="s">
        <v>251</v>
      </c>
      <c r="C101" s="5" t="s">
        <v>83</v>
      </c>
      <c r="D101" s="267" t="s">
        <v>98</v>
      </c>
      <c r="E101" s="211">
        <v>2000000</v>
      </c>
      <c r="F101" s="234">
        <v>0</v>
      </c>
      <c r="G101" s="23">
        <f t="shared" si="5"/>
        <v>2000000</v>
      </c>
      <c r="H101" s="16" t="s">
        <v>7</v>
      </c>
    </row>
    <row r="102" spans="1:8" ht="31.5">
      <c r="A102" s="20"/>
      <c r="B102" s="248" t="s">
        <v>263</v>
      </c>
      <c r="C102" s="5" t="s">
        <v>94</v>
      </c>
      <c r="D102" s="30" t="s">
        <v>109</v>
      </c>
      <c r="E102" s="211">
        <v>450000</v>
      </c>
      <c r="F102" s="234">
        <v>0</v>
      </c>
      <c r="G102" s="23">
        <f t="shared" si="5"/>
        <v>450000</v>
      </c>
      <c r="H102" s="16" t="s">
        <v>7</v>
      </c>
    </row>
    <row r="103" spans="1:8" ht="31.5">
      <c r="A103" s="20"/>
      <c r="B103" s="248" t="s">
        <v>257</v>
      </c>
      <c r="C103" s="235" t="s">
        <v>72</v>
      </c>
      <c r="D103" s="30" t="s">
        <v>98</v>
      </c>
      <c r="E103" s="210">
        <v>2000000</v>
      </c>
      <c r="F103" s="234">
        <v>0</v>
      </c>
      <c r="G103" s="23">
        <f t="shared" si="5"/>
        <v>2000000</v>
      </c>
      <c r="H103" s="16" t="s">
        <v>7</v>
      </c>
    </row>
    <row r="104" spans="1:8" ht="31.5">
      <c r="A104" s="20"/>
      <c r="B104" s="248" t="s">
        <v>252</v>
      </c>
      <c r="C104" s="234" t="s">
        <v>84</v>
      </c>
      <c r="D104" s="30" t="s">
        <v>98</v>
      </c>
      <c r="E104" s="46">
        <v>2000000</v>
      </c>
      <c r="F104" s="234">
        <v>0</v>
      </c>
      <c r="G104" s="23">
        <f t="shared" si="5"/>
        <v>2000000</v>
      </c>
      <c r="H104" s="16" t="s">
        <v>7</v>
      </c>
    </row>
    <row r="105" spans="1:8" ht="31.5">
      <c r="A105" s="20"/>
      <c r="B105" s="248" t="s">
        <v>249</v>
      </c>
      <c r="C105" s="235" t="s">
        <v>85</v>
      </c>
      <c r="D105" s="30" t="s">
        <v>98</v>
      </c>
      <c r="E105" s="210">
        <v>2000000</v>
      </c>
      <c r="F105" s="234">
        <v>0</v>
      </c>
      <c r="G105" s="23">
        <f t="shared" si="5"/>
        <v>2000000</v>
      </c>
      <c r="H105" s="16" t="s">
        <v>7</v>
      </c>
    </row>
    <row r="106" spans="1:8" ht="31.5">
      <c r="A106" s="20"/>
      <c r="B106" s="248" t="s">
        <v>264</v>
      </c>
      <c r="C106" s="235" t="s">
        <v>85</v>
      </c>
      <c r="D106" s="30" t="s">
        <v>110</v>
      </c>
      <c r="E106" s="210">
        <v>1500000</v>
      </c>
      <c r="F106" s="234">
        <v>0</v>
      </c>
      <c r="G106" s="23">
        <f t="shared" si="5"/>
        <v>1500000</v>
      </c>
      <c r="H106" s="16" t="s">
        <v>7</v>
      </c>
    </row>
    <row r="107" spans="1:8" ht="31.5">
      <c r="A107" s="20"/>
      <c r="B107" s="29" t="s">
        <v>253</v>
      </c>
      <c r="C107" s="235" t="s">
        <v>86</v>
      </c>
      <c r="D107" s="258" t="s">
        <v>98</v>
      </c>
      <c r="E107" s="210">
        <v>2000000</v>
      </c>
      <c r="F107" s="234">
        <v>0</v>
      </c>
      <c r="G107" s="23">
        <f t="shared" si="5"/>
        <v>2000000</v>
      </c>
      <c r="H107" s="16" t="s">
        <v>7</v>
      </c>
    </row>
    <row r="108" spans="1:8" ht="47.25">
      <c r="A108" s="20"/>
      <c r="B108" s="29" t="s">
        <v>276</v>
      </c>
      <c r="C108" s="236" t="s">
        <v>105</v>
      </c>
      <c r="D108" s="283" t="s">
        <v>307</v>
      </c>
      <c r="E108" s="212">
        <v>700000</v>
      </c>
      <c r="F108" s="41">
        <v>0</v>
      </c>
      <c r="G108" s="23">
        <f t="shared" si="5"/>
        <v>700000</v>
      </c>
      <c r="H108" s="16" t="s">
        <v>7</v>
      </c>
    </row>
    <row r="109" spans="1:8" ht="31.5">
      <c r="A109" s="20"/>
      <c r="B109" s="29" t="s">
        <v>265</v>
      </c>
      <c r="C109" s="235" t="s">
        <v>95</v>
      </c>
      <c r="D109" s="30" t="s">
        <v>109</v>
      </c>
      <c r="E109" s="210">
        <v>450000</v>
      </c>
      <c r="F109" s="234">
        <v>0</v>
      </c>
      <c r="G109" s="23">
        <f t="shared" si="5"/>
        <v>450000</v>
      </c>
      <c r="H109" s="16" t="s">
        <v>7</v>
      </c>
    </row>
    <row r="110" spans="1:8" ht="31.5">
      <c r="A110" s="20"/>
      <c r="B110" s="29" t="s">
        <v>258</v>
      </c>
      <c r="C110" s="235" t="s">
        <v>90</v>
      </c>
      <c r="D110" s="30" t="s">
        <v>98</v>
      </c>
      <c r="E110" s="210">
        <v>2000000</v>
      </c>
      <c r="F110" s="234">
        <v>0</v>
      </c>
      <c r="G110" s="23">
        <f t="shared" si="5"/>
        <v>2000000</v>
      </c>
      <c r="H110" s="16" t="s">
        <v>7</v>
      </c>
    </row>
    <row r="111" spans="1:8" ht="31.5">
      <c r="A111" s="20"/>
      <c r="B111" s="29" t="s">
        <v>266</v>
      </c>
      <c r="C111" s="235" t="s">
        <v>90</v>
      </c>
      <c r="D111" s="30" t="s">
        <v>109</v>
      </c>
      <c r="E111" s="210">
        <v>450000</v>
      </c>
      <c r="F111" s="234">
        <v>0</v>
      </c>
      <c r="G111" s="23">
        <f t="shared" si="5"/>
        <v>450000</v>
      </c>
      <c r="H111" s="16" t="s">
        <v>7</v>
      </c>
    </row>
    <row r="112" spans="1:8" ht="63">
      <c r="A112" s="20"/>
      <c r="B112" s="29" t="s">
        <v>268</v>
      </c>
      <c r="C112" s="52" t="s">
        <v>97</v>
      </c>
      <c r="D112" s="9" t="s">
        <v>113</v>
      </c>
      <c r="E112" s="210">
        <v>37000000</v>
      </c>
      <c r="F112" s="41">
        <v>15000000</v>
      </c>
      <c r="G112" s="23">
        <v>5000000</v>
      </c>
      <c r="H112" s="16" t="s">
        <v>114</v>
      </c>
    </row>
    <row r="113" spans="1:8" ht="31.5">
      <c r="A113" s="20"/>
      <c r="B113" s="29" t="s">
        <v>254</v>
      </c>
      <c r="C113" s="235" t="s">
        <v>87</v>
      </c>
      <c r="D113" s="30" t="s">
        <v>98</v>
      </c>
      <c r="E113" s="210">
        <v>2000000</v>
      </c>
      <c r="F113" s="234">
        <v>0</v>
      </c>
      <c r="G113" s="23">
        <f t="shared" ref="G113:G118" si="6">E113</f>
        <v>2000000</v>
      </c>
      <c r="H113" s="16" t="s">
        <v>7</v>
      </c>
    </row>
    <row r="114" spans="1:8" ht="47.25">
      <c r="A114" s="20"/>
      <c r="B114" s="29" t="s">
        <v>277</v>
      </c>
      <c r="C114" s="236" t="s">
        <v>106</v>
      </c>
      <c r="D114" s="283" t="s">
        <v>300</v>
      </c>
      <c r="E114" s="212">
        <v>1500000</v>
      </c>
      <c r="F114" s="41">
        <v>0</v>
      </c>
      <c r="G114" s="23">
        <f t="shared" si="6"/>
        <v>1500000</v>
      </c>
      <c r="H114" s="16" t="s">
        <v>7</v>
      </c>
    </row>
    <row r="115" spans="1:8" ht="78.75">
      <c r="A115" s="20"/>
      <c r="B115" s="29" t="s">
        <v>267</v>
      </c>
      <c r="C115" s="235" t="s">
        <v>96</v>
      </c>
      <c r="D115" s="258" t="s">
        <v>112</v>
      </c>
      <c r="E115" s="210">
        <v>1500000</v>
      </c>
      <c r="F115" s="234">
        <v>0</v>
      </c>
      <c r="G115" s="23">
        <f t="shared" si="6"/>
        <v>1500000</v>
      </c>
      <c r="H115" s="16" t="s">
        <v>7</v>
      </c>
    </row>
    <row r="116" spans="1:8" ht="110.25">
      <c r="A116" s="20"/>
      <c r="B116" s="29" t="s">
        <v>278</v>
      </c>
      <c r="C116" s="236" t="s">
        <v>107</v>
      </c>
      <c r="D116" s="283" t="s">
        <v>301</v>
      </c>
      <c r="E116" s="212">
        <v>2000000</v>
      </c>
      <c r="F116" s="41">
        <v>0</v>
      </c>
      <c r="G116" s="23">
        <f t="shared" si="6"/>
        <v>2000000</v>
      </c>
      <c r="H116" s="16" t="s">
        <v>7</v>
      </c>
    </row>
    <row r="117" spans="1:8" s="268" customFormat="1" ht="31.5">
      <c r="A117" s="285"/>
      <c r="B117" s="264" t="s">
        <v>279</v>
      </c>
      <c r="C117" s="265" t="s">
        <v>108</v>
      </c>
      <c r="D117" s="286" t="s">
        <v>313</v>
      </c>
      <c r="E117" s="266">
        <v>500000</v>
      </c>
      <c r="F117" s="41">
        <v>0</v>
      </c>
      <c r="G117" s="23">
        <f t="shared" si="6"/>
        <v>500000</v>
      </c>
      <c r="H117" s="16" t="s">
        <v>7</v>
      </c>
    </row>
    <row r="118" spans="1:8" s="228" customFormat="1" ht="78.75">
      <c r="A118" s="20"/>
      <c r="B118" s="22" t="s">
        <v>269</v>
      </c>
      <c r="C118" s="5" t="s">
        <v>385</v>
      </c>
      <c r="D118" s="267" t="s">
        <v>386</v>
      </c>
      <c r="E118" s="211">
        <v>1000000</v>
      </c>
      <c r="F118" s="42"/>
      <c r="G118" s="18">
        <f t="shared" si="6"/>
        <v>1000000</v>
      </c>
      <c r="H118" s="16" t="s">
        <v>7</v>
      </c>
    </row>
    <row r="119" spans="1:8" ht="14.25" customHeight="1">
      <c r="A119" s="20"/>
      <c r="B119" s="294" t="s">
        <v>16</v>
      </c>
      <c r="C119" s="295"/>
      <c r="D119" s="296"/>
      <c r="E119" s="37"/>
      <c r="F119" s="37"/>
      <c r="G119" s="37"/>
      <c r="H119" s="24"/>
    </row>
    <row r="120" spans="1:8" ht="63">
      <c r="A120" s="20"/>
      <c r="B120" s="216" t="s">
        <v>259</v>
      </c>
      <c r="C120" s="52" t="s">
        <v>123</v>
      </c>
      <c r="D120" s="30" t="s">
        <v>125</v>
      </c>
      <c r="E120" s="210">
        <v>2000000</v>
      </c>
      <c r="F120" s="42">
        <v>0</v>
      </c>
      <c r="G120" s="18">
        <f t="shared" ref="G120:G135" si="7">E120</f>
        <v>2000000</v>
      </c>
      <c r="H120" s="16" t="s">
        <v>7</v>
      </c>
    </row>
    <row r="121" spans="1:8" ht="63">
      <c r="A121" s="20"/>
      <c r="B121" s="216" t="s">
        <v>273</v>
      </c>
      <c r="C121" s="52" t="s">
        <v>124</v>
      </c>
      <c r="D121" s="30" t="s">
        <v>130</v>
      </c>
      <c r="E121" s="210">
        <v>400000</v>
      </c>
      <c r="F121" s="42"/>
      <c r="G121" s="18">
        <f t="shared" si="7"/>
        <v>400000</v>
      </c>
      <c r="H121" s="16" t="s">
        <v>7</v>
      </c>
    </row>
    <row r="122" spans="1:8" ht="31.5">
      <c r="A122" s="20"/>
      <c r="B122" s="216" t="s">
        <v>262</v>
      </c>
      <c r="C122" s="235" t="s">
        <v>117</v>
      </c>
      <c r="D122" s="30" t="s">
        <v>126</v>
      </c>
      <c r="E122" s="46">
        <v>2000000</v>
      </c>
      <c r="F122" s="42">
        <v>0</v>
      </c>
      <c r="G122" s="18">
        <f t="shared" si="7"/>
        <v>2000000</v>
      </c>
      <c r="H122" s="16" t="s">
        <v>7</v>
      </c>
    </row>
    <row r="123" spans="1:8" ht="31.5">
      <c r="A123" s="20"/>
      <c r="B123" s="216" t="s">
        <v>263</v>
      </c>
      <c r="C123" s="235" t="s">
        <v>77</v>
      </c>
      <c r="D123" s="30" t="s">
        <v>126</v>
      </c>
      <c r="E123" s="46">
        <v>2000000</v>
      </c>
      <c r="F123" s="42">
        <v>0</v>
      </c>
      <c r="G123" s="18">
        <f t="shared" si="7"/>
        <v>2000000</v>
      </c>
      <c r="H123" s="16" t="s">
        <v>7</v>
      </c>
    </row>
    <row r="124" spans="1:8" ht="31.5">
      <c r="A124" s="20"/>
      <c r="B124" s="216" t="s">
        <v>272</v>
      </c>
      <c r="C124" s="235" t="s">
        <v>77</v>
      </c>
      <c r="D124" s="234" t="s">
        <v>129</v>
      </c>
      <c r="E124" s="46">
        <v>200000</v>
      </c>
      <c r="F124" s="42">
        <v>0</v>
      </c>
      <c r="G124" s="18">
        <f t="shared" si="7"/>
        <v>200000</v>
      </c>
      <c r="H124" s="16" t="s">
        <v>114</v>
      </c>
    </row>
    <row r="125" spans="1:8" ht="31.5">
      <c r="A125" s="20"/>
      <c r="B125" s="216" t="s">
        <v>275</v>
      </c>
      <c r="C125" s="236" t="s">
        <v>77</v>
      </c>
      <c r="D125" s="283" t="s">
        <v>308</v>
      </c>
      <c r="E125" s="212">
        <v>949000</v>
      </c>
      <c r="F125" s="42">
        <v>0</v>
      </c>
      <c r="G125" s="18">
        <f t="shared" si="7"/>
        <v>949000</v>
      </c>
      <c r="H125" s="16" t="s">
        <v>7</v>
      </c>
    </row>
    <row r="126" spans="1:8" ht="31.5">
      <c r="A126" s="20"/>
      <c r="B126" s="216" t="s">
        <v>264</v>
      </c>
      <c r="C126" s="237" t="s">
        <v>118</v>
      </c>
      <c r="D126" s="30" t="s">
        <v>126</v>
      </c>
      <c r="E126" s="46">
        <v>2000000</v>
      </c>
      <c r="F126" s="42">
        <v>0</v>
      </c>
      <c r="G126" s="18">
        <f t="shared" si="7"/>
        <v>2000000</v>
      </c>
      <c r="H126" s="16" t="s">
        <v>7</v>
      </c>
    </row>
    <row r="127" spans="1:8" ht="31.5">
      <c r="A127" s="20"/>
      <c r="B127" s="216" t="s">
        <v>265</v>
      </c>
      <c r="C127" s="237" t="s">
        <v>119</v>
      </c>
      <c r="D127" s="30" t="s">
        <v>126</v>
      </c>
      <c r="E127" s="46">
        <v>2000000</v>
      </c>
      <c r="F127" s="42">
        <v>0</v>
      </c>
      <c r="G127" s="18">
        <f t="shared" si="7"/>
        <v>2000000</v>
      </c>
      <c r="H127" s="16" t="s">
        <v>7</v>
      </c>
    </row>
    <row r="128" spans="1:8" ht="31.5">
      <c r="A128" s="20"/>
      <c r="B128" s="216" t="s">
        <v>270</v>
      </c>
      <c r="C128" s="238" t="s">
        <v>123</v>
      </c>
      <c r="D128" s="30" t="s">
        <v>127</v>
      </c>
      <c r="E128" s="46">
        <v>450000</v>
      </c>
      <c r="F128" s="42">
        <v>0</v>
      </c>
      <c r="G128" s="18">
        <f t="shared" si="7"/>
        <v>450000</v>
      </c>
      <c r="H128" s="16" t="s">
        <v>7</v>
      </c>
    </row>
    <row r="129" spans="1:8" ht="31.5">
      <c r="A129" s="20"/>
      <c r="B129" s="22" t="s">
        <v>274</v>
      </c>
      <c r="C129" s="260" t="s">
        <v>123</v>
      </c>
      <c r="D129" s="271" t="s">
        <v>131</v>
      </c>
      <c r="E129" s="211">
        <v>300000</v>
      </c>
      <c r="F129" s="42">
        <v>0</v>
      </c>
      <c r="G129" s="18">
        <f t="shared" si="7"/>
        <v>300000</v>
      </c>
      <c r="H129" s="16" t="s">
        <v>7</v>
      </c>
    </row>
    <row r="130" spans="1:8" s="263" customFormat="1" ht="31.5">
      <c r="A130" s="20"/>
      <c r="B130" s="22" t="s">
        <v>266</v>
      </c>
      <c r="C130" s="262" t="s">
        <v>120</v>
      </c>
      <c r="D130" s="267" t="s">
        <v>126</v>
      </c>
      <c r="E130" s="229">
        <v>2000000</v>
      </c>
      <c r="F130" s="42">
        <v>0</v>
      </c>
      <c r="G130" s="18">
        <f t="shared" si="7"/>
        <v>2000000</v>
      </c>
      <c r="H130" s="16" t="s">
        <v>7</v>
      </c>
    </row>
    <row r="131" spans="1:8" ht="31.5">
      <c r="A131" s="20"/>
      <c r="B131" s="216" t="s">
        <v>271</v>
      </c>
      <c r="C131" s="237" t="s">
        <v>120</v>
      </c>
      <c r="D131" s="30" t="s">
        <v>128</v>
      </c>
      <c r="E131" s="210">
        <v>900000</v>
      </c>
      <c r="F131" s="42">
        <v>0</v>
      </c>
      <c r="G131" s="18">
        <f t="shared" si="7"/>
        <v>900000</v>
      </c>
      <c r="H131" s="16" t="s">
        <v>7</v>
      </c>
    </row>
    <row r="132" spans="1:8" ht="31.5">
      <c r="A132" s="20"/>
      <c r="B132" s="216" t="s">
        <v>267</v>
      </c>
      <c r="C132" s="237" t="s">
        <v>121</v>
      </c>
      <c r="D132" s="30" t="s">
        <v>126</v>
      </c>
      <c r="E132" s="210">
        <v>2000000</v>
      </c>
      <c r="F132" s="42">
        <v>0</v>
      </c>
      <c r="G132" s="18">
        <f t="shared" si="7"/>
        <v>2000000</v>
      </c>
      <c r="H132" s="16" t="s">
        <v>7</v>
      </c>
    </row>
    <row r="133" spans="1:8" ht="63">
      <c r="A133" s="20"/>
      <c r="B133" s="216" t="s">
        <v>260</v>
      </c>
      <c r="C133" s="238" t="s">
        <v>115</v>
      </c>
      <c r="D133" s="30" t="s">
        <v>388</v>
      </c>
      <c r="E133" s="210">
        <v>1100000</v>
      </c>
      <c r="F133" s="42">
        <v>0</v>
      </c>
      <c r="G133" s="18">
        <f t="shared" si="7"/>
        <v>1100000</v>
      </c>
      <c r="H133" s="16" t="s">
        <v>7</v>
      </c>
    </row>
    <row r="134" spans="1:8" ht="31.5">
      <c r="A134" s="20"/>
      <c r="B134" s="270" t="s">
        <v>268</v>
      </c>
      <c r="C134" s="235" t="s">
        <v>122</v>
      </c>
      <c r="D134" s="30" t="s">
        <v>126</v>
      </c>
      <c r="E134" s="261">
        <v>2000000</v>
      </c>
      <c r="F134" s="42">
        <v>0</v>
      </c>
      <c r="G134" s="18">
        <f t="shared" si="7"/>
        <v>2000000</v>
      </c>
      <c r="H134" s="16" t="s">
        <v>7</v>
      </c>
    </row>
    <row r="135" spans="1:8" s="228" customFormat="1" ht="78.75">
      <c r="A135" s="20"/>
      <c r="B135" s="216" t="s">
        <v>261</v>
      </c>
      <c r="C135" s="259" t="s">
        <v>116</v>
      </c>
      <c r="D135" s="30" t="s">
        <v>387</v>
      </c>
      <c r="E135" s="261">
        <v>500000</v>
      </c>
      <c r="F135" s="42">
        <v>0</v>
      </c>
      <c r="G135" s="18">
        <f t="shared" si="7"/>
        <v>500000</v>
      </c>
      <c r="H135" s="16" t="s">
        <v>7</v>
      </c>
    </row>
    <row r="136" spans="1:8" ht="14.25" customHeight="1">
      <c r="A136" s="20"/>
      <c r="B136" s="294" t="s">
        <v>61</v>
      </c>
      <c r="C136" s="295"/>
      <c r="D136" s="296"/>
      <c r="E136" s="37"/>
      <c r="F136" s="42">
        <v>0</v>
      </c>
      <c r="G136" s="37"/>
      <c r="H136" s="24"/>
    </row>
    <row r="137" spans="1:8" s="228" customFormat="1" ht="94.5">
      <c r="A137" s="20"/>
      <c r="B137" s="22" t="s">
        <v>280</v>
      </c>
      <c r="C137" s="17" t="s">
        <v>142</v>
      </c>
      <c r="D137" s="17" t="s">
        <v>143</v>
      </c>
      <c r="E137" s="229">
        <v>37000000</v>
      </c>
      <c r="F137" s="38">
        <v>16000000</v>
      </c>
      <c r="G137" s="18">
        <v>5000000</v>
      </c>
      <c r="H137" s="16" t="s">
        <v>114</v>
      </c>
    </row>
    <row r="138" spans="1:8" ht="63">
      <c r="A138" s="20"/>
      <c r="B138" s="216" t="s">
        <v>281</v>
      </c>
      <c r="C138" s="17" t="s">
        <v>142</v>
      </c>
      <c r="D138" s="10" t="s">
        <v>144</v>
      </c>
      <c r="E138" s="46">
        <v>5000000</v>
      </c>
      <c r="F138" s="38">
        <v>4000000</v>
      </c>
      <c r="G138" s="18">
        <v>1000000</v>
      </c>
      <c r="H138" s="16" t="s">
        <v>114</v>
      </c>
    </row>
    <row r="139" spans="1:8" ht="15.75">
      <c r="A139" s="20"/>
      <c r="B139" s="294" t="s">
        <v>17</v>
      </c>
      <c r="C139" s="295"/>
      <c r="D139" s="296"/>
      <c r="E139" s="36"/>
      <c r="F139" s="42"/>
      <c r="G139" s="23"/>
      <c r="H139" s="16" t="s">
        <v>7</v>
      </c>
    </row>
    <row r="140" spans="1:8" ht="31.5">
      <c r="A140" s="20"/>
      <c r="B140" s="270" t="s">
        <v>282</v>
      </c>
      <c r="C140" s="235" t="s">
        <v>133</v>
      </c>
      <c r="D140" s="30" t="s">
        <v>139</v>
      </c>
      <c r="E140" s="210">
        <v>200000</v>
      </c>
      <c r="F140" s="41">
        <v>0</v>
      </c>
      <c r="G140" s="23">
        <f>E140</f>
        <v>200000</v>
      </c>
      <c r="H140" s="16" t="s">
        <v>7</v>
      </c>
    </row>
    <row r="141" spans="1:8" ht="31.5">
      <c r="A141" s="20"/>
      <c r="B141" s="216" t="s">
        <v>283</v>
      </c>
      <c r="C141" s="235" t="s">
        <v>134</v>
      </c>
      <c r="D141" s="30" t="s">
        <v>139</v>
      </c>
      <c r="E141" s="210">
        <v>200000</v>
      </c>
      <c r="F141" s="41">
        <v>0</v>
      </c>
      <c r="G141" s="23">
        <f t="shared" ref="G141:G146" si="8">E141</f>
        <v>200000</v>
      </c>
      <c r="H141" s="16" t="s">
        <v>7</v>
      </c>
    </row>
    <row r="142" spans="1:8" s="228" customFormat="1" ht="31.5">
      <c r="A142" s="20"/>
      <c r="B142" s="22" t="s">
        <v>284</v>
      </c>
      <c r="C142" s="240" t="s">
        <v>309</v>
      </c>
      <c r="D142" s="279" t="s">
        <v>310</v>
      </c>
      <c r="E142" s="231">
        <v>1000000</v>
      </c>
      <c r="F142" s="41">
        <v>0</v>
      </c>
      <c r="G142" s="23">
        <f t="shared" si="8"/>
        <v>1000000</v>
      </c>
      <c r="H142" s="16" t="s">
        <v>7</v>
      </c>
    </row>
    <row r="143" spans="1:8" s="228" customFormat="1" ht="63">
      <c r="A143" s="20"/>
      <c r="B143" s="269" t="s">
        <v>285</v>
      </c>
      <c r="C143" s="271" t="s">
        <v>135</v>
      </c>
      <c r="D143" s="17" t="s">
        <v>140</v>
      </c>
      <c r="E143" s="229">
        <v>14600253</v>
      </c>
      <c r="F143" s="41">
        <v>9000000</v>
      </c>
      <c r="G143" s="23">
        <v>5600253</v>
      </c>
      <c r="H143" s="16" t="s">
        <v>114</v>
      </c>
    </row>
    <row r="144" spans="1:8" ht="126">
      <c r="A144" s="20"/>
      <c r="B144" s="270" t="s">
        <v>286</v>
      </c>
      <c r="C144" s="235" t="s">
        <v>136</v>
      </c>
      <c r="D144" s="61" t="s">
        <v>141</v>
      </c>
      <c r="E144" s="214">
        <v>2000000</v>
      </c>
      <c r="F144" s="41">
        <v>0</v>
      </c>
      <c r="G144" s="23">
        <f t="shared" si="8"/>
        <v>2000000</v>
      </c>
      <c r="H144" s="16" t="s">
        <v>7</v>
      </c>
    </row>
    <row r="145" spans="1:8" s="228" customFormat="1" ht="47.25">
      <c r="A145" s="20"/>
      <c r="B145" s="22" t="s">
        <v>287</v>
      </c>
      <c r="C145" s="241" t="s">
        <v>137</v>
      </c>
      <c r="D145" s="287" t="s">
        <v>311</v>
      </c>
      <c r="E145" s="242">
        <v>1000000</v>
      </c>
      <c r="F145" s="41">
        <v>0</v>
      </c>
      <c r="G145" s="23">
        <f t="shared" si="8"/>
        <v>1000000</v>
      </c>
      <c r="H145" s="16" t="s">
        <v>114</v>
      </c>
    </row>
    <row r="146" spans="1:8" s="228" customFormat="1" ht="37.5" customHeight="1">
      <c r="A146" s="20"/>
      <c r="B146" s="22" t="s">
        <v>288</v>
      </c>
      <c r="C146" s="241" t="s">
        <v>138</v>
      </c>
      <c r="D146" s="287" t="s">
        <v>312</v>
      </c>
      <c r="E146" s="242">
        <v>2500000</v>
      </c>
      <c r="F146" s="41">
        <v>0</v>
      </c>
      <c r="G146" s="23">
        <f t="shared" si="8"/>
        <v>2500000</v>
      </c>
      <c r="H146" s="16" t="s">
        <v>114</v>
      </c>
    </row>
    <row r="147" spans="1:8" ht="110.25">
      <c r="A147" s="20"/>
      <c r="B147" s="216" t="s">
        <v>289</v>
      </c>
      <c r="C147" s="11" t="s">
        <v>297</v>
      </c>
      <c r="D147" s="17" t="s">
        <v>298</v>
      </c>
      <c r="E147" s="18">
        <v>5000000</v>
      </c>
      <c r="F147" s="41">
        <v>0</v>
      </c>
      <c r="G147" s="23">
        <f>E147</f>
        <v>5000000</v>
      </c>
      <c r="H147" s="16" t="s">
        <v>7</v>
      </c>
    </row>
    <row r="148" spans="1:8" ht="15.75">
      <c r="A148" s="20"/>
      <c r="B148" s="25" t="s">
        <v>14</v>
      </c>
      <c r="C148" s="25"/>
      <c r="D148" s="25"/>
      <c r="E148" s="18"/>
      <c r="F148" s="41"/>
      <c r="G148" s="23"/>
      <c r="H148" s="21"/>
    </row>
    <row r="149" spans="1:8" ht="78.75">
      <c r="A149" s="20"/>
      <c r="B149" s="217" t="s">
        <v>290</v>
      </c>
      <c r="C149" s="29" t="s">
        <v>132</v>
      </c>
      <c r="D149" s="216" t="s">
        <v>293</v>
      </c>
      <c r="E149" s="45">
        <v>2000000</v>
      </c>
      <c r="F149" s="234"/>
      <c r="G149" s="45">
        <v>2000000</v>
      </c>
      <c r="H149" s="21" t="s">
        <v>7</v>
      </c>
    </row>
    <row r="150" spans="1:8" ht="15.75">
      <c r="A150" s="7"/>
      <c r="B150" s="16"/>
      <c r="C150" s="26"/>
      <c r="D150" s="13"/>
      <c r="E150" s="18"/>
      <c r="F150" s="42"/>
      <c r="G150" s="23"/>
      <c r="H150" s="16"/>
    </row>
    <row r="151" spans="1:8" ht="15.75">
      <c r="A151" s="8"/>
      <c r="B151" s="48" t="s">
        <v>20</v>
      </c>
      <c r="C151" s="27"/>
      <c r="D151" s="48"/>
      <c r="E151" s="39"/>
      <c r="F151" s="43"/>
      <c r="G151" s="39">
        <f>SUM(G7:G149)</f>
        <v>145087602.99000001</v>
      </c>
      <c r="H151" s="28"/>
    </row>
    <row r="152" spans="1:8">
      <c r="F152" s="44">
        <f>1%*G152</f>
        <v>0</v>
      </c>
    </row>
  </sheetData>
  <sortState ref="B121:H136">
    <sortCondition ref="C121:C136"/>
  </sortState>
  <mergeCells count="10">
    <mergeCell ref="B139:D139"/>
    <mergeCell ref="B1:H1"/>
    <mergeCell ref="B2:H2"/>
    <mergeCell ref="B3:H3"/>
    <mergeCell ref="B5:D5"/>
    <mergeCell ref="B45:D45"/>
    <mergeCell ref="B63:D63"/>
    <mergeCell ref="B67:D67"/>
    <mergeCell ref="B119:D119"/>
    <mergeCell ref="B136:D1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112"/>
  <sheetViews>
    <sheetView topLeftCell="B18" workbookViewId="0">
      <selection activeCell="H112" sqref="H112"/>
    </sheetView>
  </sheetViews>
  <sheetFormatPr defaultRowHeight="15.75"/>
  <cols>
    <col min="1" max="1" width="10" style="75" customWidth="1"/>
    <col min="2" max="2" width="68.42578125" style="77" customWidth="1"/>
    <col min="3" max="3" width="9.7109375" style="77" customWidth="1"/>
    <col min="4" max="4" width="13.140625" style="75" bestFit="1" customWidth="1"/>
    <col min="5" max="5" width="8.28515625" style="1" customWidth="1"/>
    <col min="6" max="6" width="9.140625" style="1"/>
    <col min="7" max="7" width="17.140625" style="105" customWidth="1"/>
    <col min="8" max="8" width="13.28515625" style="110" bestFit="1" customWidth="1"/>
    <col min="9" max="9" width="11.5703125" style="110" bestFit="1" customWidth="1"/>
  </cols>
  <sheetData>
    <row r="1" spans="1:41">
      <c r="B1" s="76" t="s">
        <v>184</v>
      </c>
      <c r="H1" s="193"/>
      <c r="I1" s="193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</row>
    <row r="2" spans="1:41" ht="43.5">
      <c r="A2" s="78" t="s">
        <v>185</v>
      </c>
      <c r="B2" s="78" t="s">
        <v>186</v>
      </c>
      <c r="C2" s="79" t="s">
        <v>187</v>
      </c>
      <c r="D2" s="78" t="s">
        <v>188</v>
      </c>
      <c r="E2" s="78" t="s">
        <v>189</v>
      </c>
      <c r="F2" s="80" t="s">
        <v>190</v>
      </c>
      <c r="G2" s="106" t="s">
        <v>191</v>
      </c>
      <c r="H2" s="193"/>
      <c r="I2" s="193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</row>
    <row r="3" spans="1:41" s="176" customFormat="1">
      <c r="A3" s="170"/>
      <c r="B3" s="171" t="s">
        <v>153</v>
      </c>
      <c r="C3" s="172"/>
      <c r="D3" s="170"/>
      <c r="E3" s="173"/>
      <c r="F3" s="173"/>
      <c r="G3" s="175"/>
      <c r="H3" s="193"/>
      <c r="I3" s="193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</row>
    <row r="4" spans="1:41">
      <c r="A4" s="81"/>
      <c r="B4" s="83" t="s">
        <v>192</v>
      </c>
      <c r="C4" s="82" t="s">
        <v>193</v>
      </c>
      <c r="D4" s="81">
        <v>1</v>
      </c>
      <c r="E4" s="84">
        <v>29924</v>
      </c>
      <c r="F4" s="84">
        <f>D4*E4</f>
        <v>29924</v>
      </c>
      <c r="G4" s="107">
        <f>F4*12</f>
        <v>359088</v>
      </c>
      <c r="H4" s="193"/>
      <c r="I4" s="193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</row>
    <row r="5" spans="1:41">
      <c r="A5" s="81"/>
      <c r="B5" s="83" t="s">
        <v>194</v>
      </c>
      <c r="C5" s="82" t="s">
        <v>193</v>
      </c>
      <c r="D5" s="81">
        <v>1</v>
      </c>
      <c r="E5" s="84">
        <v>29924</v>
      </c>
      <c r="F5" s="84">
        <f t="shared" ref="F5:F13" si="0">D5*E5</f>
        <v>29924</v>
      </c>
      <c r="G5" s="107">
        <f t="shared" ref="G5:G13" si="1">F5*12</f>
        <v>359088</v>
      </c>
      <c r="H5" s="193"/>
      <c r="I5" s="193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</row>
    <row r="6" spans="1:41">
      <c r="A6" s="81"/>
      <c r="B6" s="83" t="s">
        <v>224</v>
      </c>
      <c r="C6" s="85" t="s">
        <v>195</v>
      </c>
      <c r="D6" s="86">
        <v>1</v>
      </c>
      <c r="E6" s="87">
        <v>23740</v>
      </c>
      <c r="F6" s="84">
        <f>E6</f>
        <v>23740</v>
      </c>
      <c r="G6" s="107">
        <f t="shared" si="1"/>
        <v>284880</v>
      </c>
      <c r="H6" s="193"/>
      <c r="I6" s="193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</row>
    <row r="7" spans="1:41">
      <c r="A7" s="81"/>
      <c r="B7" s="83" t="s">
        <v>197</v>
      </c>
      <c r="C7" s="85" t="s">
        <v>198</v>
      </c>
      <c r="D7" s="86">
        <v>1</v>
      </c>
      <c r="E7" s="87">
        <v>23740</v>
      </c>
      <c r="F7" s="84">
        <f t="shared" ref="F7" si="2">D7*E7</f>
        <v>23740</v>
      </c>
      <c r="G7" s="107">
        <f t="shared" si="1"/>
        <v>284880</v>
      </c>
      <c r="H7" s="193"/>
      <c r="I7" s="193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</row>
    <row r="8" spans="1:41">
      <c r="A8" s="81"/>
      <c r="B8" s="83" t="s">
        <v>223</v>
      </c>
      <c r="C8" s="85" t="s">
        <v>200</v>
      </c>
      <c r="D8" s="86">
        <v>1</v>
      </c>
      <c r="E8" s="87">
        <v>14740</v>
      </c>
      <c r="F8" s="84">
        <f t="shared" si="0"/>
        <v>14740</v>
      </c>
      <c r="G8" s="107">
        <f t="shared" si="1"/>
        <v>176880</v>
      </c>
      <c r="H8" s="193"/>
      <c r="I8" s="193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</row>
    <row r="9" spans="1:41">
      <c r="A9" s="81"/>
      <c r="B9" s="83" t="s">
        <v>223</v>
      </c>
      <c r="C9" s="85" t="s">
        <v>200</v>
      </c>
      <c r="D9" s="86">
        <v>1</v>
      </c>
      <c r="E9" s="87">
        <v>14740</v>
      </c>
      <c r="F9" s="84">
        <f t="shared" si="0"/>
        <v>14740</v>
      </c>
      <c r="G9" s="107">
        <f t="shared" si="1"/>
        <v>176880</v>
      </c>
      <c r="H9" s="193"/>
      <c r="I9" s="193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</row>
    <row r="10" spans="1:41">
      <c r="A10" s="81"/>
      <c r="B10" s="83" t="s">
        <v>223</v>
      </c>
      <c r="C10" s="85" t="s">
        <v>200</v>
      </c>
      <c r="D10" s="86">
        <v>1</v>
      </c>
      <c r="E10" s="87">
        <v>14740</v>
      </c>
      <c r="F10" s="84">
        <f t="shared" si="0"/>
        <v>14740</v>
      </c>
      <c r="G10" s="107">
        <f t="shared" si="1"/>
        <v>176880</v>
      </c>
      <c r="H10" s="193"/>
      <c r="I10" s="193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</row>
    <row r="11" spans="1:41">
      <c r="A11" s="81"/>
      <c r="B11" s="83" t="s">
        <v>196</v>
      </c>
      <c r="C11" s="85" t="s">
        <v>200</v>
      </c>
      <c r="D11" s="86">
        <v>1</v>
      </c>
      <c r="E11" s="87">
        <v>14740</v>
      </c>
      <c r="F11" s="84">
        <f t="shared" si="0"/>
        <v>14740</v>
      </c>
      <c r="G11" s="107">
        <f t="shared" si="1"/>
        <v>176880</v>
      </c>
      <c r="H11" s="193"/>
      <c r="I11" s="193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</row>
    <row r="12" spans="1:41">
      <c r="A12" s="81"/>
      <c r="B12" s="83" t="s">
        <v>199</v>
      </c>
      <c r="C12" s="85" t="s">
        <v>200</v>
      </c>
      <c r="D12" s="86">
        <v>1</v>
      </c>
      <c r="E12" s="87">
        <v>14740</v>
      </c>
      <c r="F12" s="84">
        <f t="shared" si="0"/>
        <v>14740</v>
      </c>
      <c r="G12" s="107">
        <f t="shared" si="1"/>
        <v>176880</v>
      </c>
      <c r="H12" s="193"/>
      <c r="I12" s="193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</row>
    <row r="13" spans="1:41">
      <c r="A13" s="81"/>
      <c r="B13" s="83" t="s">
        <v>225</v>
      </c>
      <c r="C13" s="85" t="s">
        <v>200</v>
      </c>
      <c r="D13" s="86">
        <v>1</v>
      </c>
      <c r="E13" s="87">
        <v>14740</v>
      </c>
      <c r="F13" s="84">
        <f t="shared" si="0"/>
        <v>14740</v>
      </c>
      <c r="G13" s="107">
        <f t="shared" si="1"/>
        <v>176880</v>
      </c>
      <c r="H13" s="193"/>
      <c r="I13" s="193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</row>
    <row r="14" spans="1:41" ht="15.75" customHeight="1">
      <c r="A14" s="88" t="s">
        <v>201</v>
      </c>
      <c r="B14" s="88"/>
      <c r="C14" s="88"/>
      <c r="D14" s="89">
        <f>SUM(D4:D13)</f>
        <v>10</v>
      </c>
      <c r="E14" s="88"/>
      <c r="F14" s="88"/>
      <c r="G14" s="108">
        <f>SUM(G4:G13)</f>
        <v>2349216</v>
      </c>
      <c r="H14" s="193"/>
      <c r="I14" s="193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</row>
    <row r="15" spans="1:41" s="176" customFormat="1">
      <c r="A15" s="170"/>
      <c r="B15" s="171" t="s">
        <v>154</v>
      </c>
      <c r="C15" s="172"/>
      <c r="D15" s="170"/>
      <c r="E15" s="173"/>
      <c r="F15" s="174"/>
      <c r="G15" s="175"/>
      <c r="H15" s="193"/>
      <c r="I15" s="193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</row>
    <row r="16" spans="1:41">
      <c r="A16" s="81"/>
      <c r="B16" s="83" t="s">
        <v>192</v>
      </c>
      <c r="C16" s="82" t="s">
        <v>193</v>
      </c>
      <c r="D16" s="81">
        <v>1</v>
      </c>
      <c r="E16" s="84">
        <v>4000</v>
      </c>
      <c r="F16" s="84">
        <f>D16*E16</f>
        <v>4000</v>
      </c>
      <c r="G16" s="107">
        <f>F16*12</f>
        <v>48000</v>
      </c>
      <c r="H16" s="193"/>
      <c r="I16" s="193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</row>
    <row r="17" spans="1:41">
      <c r="A17" s="81"/>
      <c r="B17" s="83" t="s">
        <v>194</v>
      </c>
      <c r="C17" s="82" t="s">
        <v>193</v>
      </c>
      <c r="D17" s="81">
        <v>1</v>
      </c>
      <c r="E17" s="84">
        <v>4000</v>
      </c>
      <c r="F17" s="84">
        <f t="shared" ref="F17" si="3">D17*E17</f>
        <v>4000</v>
      </c>
      <c r="G17" s="107">
        <f t="shared" ref="G17:G25" si="4">F17*12</f>
        <v>48000</v>
      </c>
      <c r="H17" s="193"/>
      <c r="I17" s="193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</row>
    <row r="18" spans="1:41">
      <c r="A18" s="81"/>
      <c r="B18" s="83" t="s">
        <v>224</v>
      </c>
      <c r="C18" s="85" t="s">
        <v>195</v>
      </c>
      <c r="D18" s="86">
        <v>1</v>
      </c>
      <c r="E18" s="87">
        <v>3000</v>
      </c>
      <c r="F18" s="84">
        <f>E18</f>
        <v>3000</v>
      </c>
      <c r="G18" s="107">
        <f t="shared" si="4"/>
        <v>36000</v>
      </c>
      <c r="H18" s="193"/>
      <c r="I18" s="193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</row>
    <row r="19" spans="1:41">
      <c r="A19" s="81"/>
      <c r="B19" s="83" t="s">
        <v>197</v>
      </c>
      <c r="C19" s="85" t="s">
        <v>198</v>
      </c>
      <c r="D19" s="86">
        <v>1</v>
      </c>
      <c r="E19" s="87">
        <v>3000</v>
      </c>
      <c r="F19" s="84">
        <f t="shared" ref="F19:F25" si="5">D19*E19</f>
        <v>3000</v>
      </c>
      <c r="G19" s="107">
        <f t="shared" si="4"/>
        <v>36000</v>
      </c>
      <c r="H19" s="193"/>
      <c r="I19" s="193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</row>
    <row r="20" spans="1:41">
      <c r="A20" s="81"/>
      <c r="B20" s="83" t="s">
        <v>223</v>
      </c>
      <c r="C20" s="85" t="s">
        <v>200</v>
      </c>
      <c r="D20" s="86">
        <v>1</v>
      </c>
      <c r="E20" s="87">
        <v>500</v>
      </c>
      <c r="F20" s="84">
        <f t="shared" si="5"/>
        <v>500</v>
      </c>
      <c r="G20" s="107">
        <f t="shared" si="4"/>
        <v>6000</v>
      </c>
      <c r="H20" s="193"/>
      <c r="I20" s="193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</row>
    <row r="21" spans="1:41">
      <c r="A21" s="81"/>
      <c r="B21" s="83" t="s">
        <v>223</v>
      </c>
      <c r="C21" s="85" t="s">
        <v>200</v>
      </c>
      <c r="D21" s="86">
        <v>1</v>
      </c>
      <c r="E21" s="87">
        <v>500</v>
      </c>
      <c r="F21" s="84">
        <f t="shared" si="5"/>
        <v>500</v>
      </c>
      <c r="G21" s="107">
        <f t="shared" si="4"/>
        <v>6000</v>
      </c>
      <c r="H21" s="193"/>
      <c r="I21" s="193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</row>
    <row r="22" spans="1:41">
      <c r="A22" s="81"/>
      <c r="B22" s="83" t="s">
        <v>223</v>
      </c>
      <c r="C22" s="85" t="s">
        <v>200</v>
      </c>
      <c r="D22" s="86">
        <v>1</v>
      </c>
      <c r="E22" s="87">
        <v>500</v>
      </c>
      <c r="F22" s="84">
        <f t="shared" si="5"/>
        <v>500</v>
      </c>
      <c r="G22" s="107">
        <f t="shared" si="4"/>
        <v>6000</v>
      </c>
      <c r="H22" s="193"/>
      <c r="I22" s="193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</row>
    <row r="23" spans="1:41">
      <c r="A23" s="81"/>
      <c r="B23" s="83" t="s">
        <v>196</v>
      </c>
      <c r="C23" s="85" t="s">
        <v>200</v>
      </c>
      <c r="D23" s="86">
        <v>1</v>
      </c>
      <c r="E23" s="87">
        <v>500</v>
      </c>
      <c r="F23" s="84">
        <f t="shared" si="5"/>
        <v>500</v>
      </c>
      <c r="G23" s="107">
        <f t="shared" si="4"/>
        <v>6000</v>
      </c>
      <c r="H23" s="193"/>
      <c r="I23" s="193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</row>
    <row r="24" spans="1:41">
      <c r="A24" s="81"/>
      <c r="B24" s="83" t="s">
        <v>199</v>
      </c>
      <c r="C24" s="85" t="s">
        <v>200</v>
      </c>
      <c r="D24" s="86">
        <v>1</v>
      </c>
      <c r="E24" s="87">
        <v>2000</v>
      </c>
      <c r="F24" s="84">
        <f t="shared" si="5"/>
        <v>2000</v>
      </c>
      <c r="G24" s="107">
        <f t="shared" si="4"/>
        <v>24000</v>
      </c>
      <c r="H24" s="193"/>
      <c r="I24" s="193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</row>
    <row r="25" spans="1:41">
      <c r="A25" s="81"/>
      <c r="B25" s="83" t="s">
        <v>225</v>
      </c>
      <c r="C25" s="85" t="s">
        <v>200</v>
      </c>
      <c r="D25" s="86">
        <v>1</v>
      </c>
      <c r="E25" s="87">
        <v>500</v>
      </c>
      <c r="F25" s="84">
        <f t="shared" si="5"/>
        <v>500</v>
      </c>
      <c r="G25" s="107">
        <f t="shared" si="4"/>
        <v>6000</v>
      </c>
      <c r="H25" s="193"/>
      <c r="I25" s="193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</row>
    <row r="26" spans="1:41">
      <c r="A26" s="88" t="s">
        <v>201</v>
      </c>
      <c r="B26" s="91"/>
      <c r="C26" s="92"/>
      <c r="D26" s="89">
        <f>SUM(D16:D25)</f>
        <v>10</v>
      </c>
      <c r="E26" s="93"/>
      <c r="F26" s="90"/>
      <c r="G26" s="108">
        <f>SUM(G16:G25)</f>
        <v>222000</v>
      </c>
      <c r="H26" s="193"/>
      <c r="I26" s="193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</row>
    <row r="27" spans="1:41">
      <c r="A27" s="197"/>
      <c r="B27" s="198" t="s">
        <v>248</v>
      </c>
      <c r="C27" s="199"/>
      <c r="D27" s="200"/>
      <c r="E27" s="201"/>
      <c r="F27" s="202"/>
      <c r="G27" s="202"/>
      <c r="H27"/>
      <c r="I27"/>
    </row>
    <row r="28" spans="1:41">
      <c r="A28" s="197"/>
      <c r="B28" s="83" t="s">
        <v>192</v>
      </c>
      <c r="C28" s="82" t="s">
        <v>193</v>
      </c>
      <c r="D28" s="81">
        <v>1</v>
      </c>
      <c r="E28" s="84">
        <v>1080</v>
      </c>
      <c r="F28" s="84">
        <f>D28*E28</f>
        <v>1080</v>
      </c>
      <c r="G28" s="107">
        <f>F28*12</f>
        <v>12960</v>
      </c>
      <c r="H28"/>
      <c r="I28"/>
    </row>
    <row r="29" spans="1:41">
      <c r="A29" s="197"/>
      <c r="B29" s="83" t="s">
        <v>194</v>
      </c>
      <c r="C29" s="82" t="s">
        <v>193</v>
      </c>
      <c r="D29" s="81">
        <v>1</v>
      </c>
      <c r="E29" s="84">
        <v>1080</v>
      </c>
      <c r="F29" s="84">
        <f t="shared" ref="F29" si="6">D29*E29</f>
        <v>1080</v>
      </c>
      <c r="G29" s="107">
        <f t="shared" ref="G29:G37" si="7">F29*12</f>
        <v>12960</v>
      </c>
      <c r="H29"/>
      <c r="I29"/>
    </row>
    <row r="30" spans="1:41">
      <c r="A30" s="197"/>
      <c r="B30" s="83" t="s">
        <v>224</v>
      </c>
      <c r="C30" s="85" t="s">
        <v>195</v>
      </c>
      <c r="D30" s="86">
        <v>1</v>
      </c>
      <c r="E30" s="84">
        <v>1080</v>
      </c>
      <c r="F30" s="84">
        <f>E30</f>
        <v>1080</v>
      </c>
      <c r="G30" s="107">
        <f t="shared" si="7"/>
        <v>12960</v>
      </c>
      <c r="H30"/>
      <c r="I30"/>
    </row>
    <row r="31" spans="1:41">
      <c r="A31" s="197"/>
      <c r="B31" s="83" t="s">
        <v>197</v>
      </c>
      <c r="C31" s="85" t="s">
        <v>198</v>
      </c>
      <c r="D31" s="86">
        <v>1</v>
      </c>
      <c r="E31" s="84">
        <v>1080</v>
      </c>
      <c r="F31" s="84">
        <f t="shared" ref="F31:F37" si="8">D31*E31</f>
        <v>1080</v>
      </c>
      <c r="G31" s="107">
        <f t="shared" si="7"/>
        <v>12960</v>
      </c>
      <c r="H31"/>
      <c r="I31"/>
    </row>
    <row r="32" spans="1:41">
      <c r="A32" s="197"/>
      <c r="B32" s="83" t="s">
        <v>223</v>
      </c>
      <c r="C32" s="85" t="s">
        <v>200</v>
      </c>
      <c r="D32" s="86">
        <v>1</v>
      </c>
      <c r="E32" s="84">
        <v>1080</v>
      </c>
      <c r="F32" s="84">
        <f t="shared" si="8"/>
        <v>1080</v>
      </c>
      <c r="G32" s="107">
        <f t="shared" si="7"/>
        <v>12960</v>
      </c>
      <c r="H32"/>
      <c r="I32"/>
    </row>
    <row r="33" spans="1:41">
      <c r="A33" s="197"/>
      <c r="B33" s="83" t="s">
        <v>223</v>
      </c>
      <c r="C33" s="85" t="s">
        <v>200</v>
      </c>
      <c r="D33" s="86">
        <v>1</v>
      </c>
      <c r="E33" s="84">
        <v>1080</v>
      </c>
      <c r="F33" s="84">
        <f t="shared" si="8"/>
        <v>1080</v>
      </c>
      <c r="G33" s="107">
        <f t="shared" si="7"/>
        <v>12960</v>
      </c>
      <c r="H33"/>
      <c r="I33"/>
    </row>
    <row r="34" spans="1:41">
      <c r="A34" s="197"/>
      <c r="B34" s="83" t="s">
        <v>223</v>
      </c>
      <c r="C34" s="85" t="s">
        <v>200</v>
      </c>
      <c r="D34" s="86">
        <v>1</v>
      </c>
      <c r="E34" s="84">
        <v>1080</v>
      </c>
      <c r="F34" s="84">
        <f t="shared" si="8"/>
        <v>1080</v>
      </c>
      <c r="G34" s="107">
        <f t="shared" si="7"/>
        <v>12960</v>
      </c>
      <c r="H34"/>
      <c r="I34"/>
    </row>
    <row r="35" spans="1:41">
      <c r="A35" s="197"/>
      <c r="B35" s="83" t="s">
        <v>196</v>
      </c>
      <c r="C35" s="85" t="s">
        <v>200</v>
      </c>
      <c r="D35" s="86">
        <v>1</v>
      </c>
      <c r="E35" s="84">
        <v>1080</v>
      </c>
      <c r="F35" s="84">
        <f t="shared" si="8"/>
        <v>1080</v>
      </c>
      <c r="G35" s="107">
        <f t="shared" si="7"/>
        <v>12960</v>
      </c>
      <c r="H35"/>
      <c r="I35"/>
    </row>
    <row r="36" spans="1:41">
      <c r="A36" s="197"/>
      <c r="B36" s="83" t="s">
        <v>199</v>
      </c>
      <c r="C36" s="85" t="s">
        <v>200</v>
      </c>
      <c r="D36" s="86">
        <v>1</v>
      </c>
      <c r="E36" s="84">
        <v>1080</v>
      </c>
      <c r="F36" s="84">
        <f t="shared" si="8"/>
        <v>1080</v>
      </c>
      <c r="G36" s="107">
        <f t="shared" si="7"/>
        <v>12960</v>
      </c>
      <c r="H36"/>
      <c r="I36"/>
    </row>
    <row r="37" spans="1:41">
      <c r="A37" s="197"/>
      <c r="B37" s="83" t="s">
        <v>225</v>
      </c>
      <c r="C37" s="85" t="s">
        <v>200</v>
      </c>
      <c r="D37" s="86">
        <v>1</v>
      </c>
      <c r="E37" s="84">
        <v>1080</v>
      </c>
      <c r="F37" s="84">
        <f t="shared" si="8"/>
        <v>1080</v>
      </c>
      <c r="G37" s="107">
        <f t="shared" si="7"/>
        <v>12960</v>
      </c>
      <c r="H37"/>
      <c r="I37"/>
    </row>
    <row r="38" spans="1:41" ht="15">
      <c r="A38" s="197"/>
      <c r="B38" s="88"/>
      <c r="C38" s="88"/>
      <c r="D38" s="89">
        <f>SUM(D28:D37)</f>
        <v>10</v>
      </c>
      <c r="E38" s="88"/>
      <c r="F38" s="88"/>
      <c r="G38" s="108">
        <f>SUM(G28:G37)</f>
        <v>129600</v>
      </c>
      <c r="H38"/>
      <c r="I38"/>
    </row>
    <row r="39" spans="1:41" s="176" customFormat="1">
      <c r="A39" s="170"/>
      <c r="B39" s="203" t="s">
        <v>226</v>
      </c>
      <c r="C39" s="166"/>
      <c r="D39" s="165"/>
      <c r="E39" s="167"/>
      <c r="F39" s="168"/>
      <c r="G39" s="169"/>
      <c r="H39" s="193"/>
      <c r="I39" s="193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</row>
    <row r="40" spans="1:41">
      <c r="A40" s="81"/>
      <c r="B40" s="83" t="s">
        <v>192</v>
      </c>
      <c r="C40" s="82" t="s">
        <v>193</v>
      </c>
      <c r="D40" s="81">
        <v>1</v>
      </c>
      <c r="E40" s="84">
        <v>5984.8</v>
      </c>
      <c r="F40" s="84">
        <f>D40*E40</f>
        <v>5984.8</v>
      </c>
      <c r="G40" s="107">
        <f>F40*12</f>
        <v>71817.600000000006</v>
      </c>
      <c r="H40" s="193"/>
      <c r="I40" s="193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  <c r="AO40" s="194"/>
    </row>
    <row r="41" spans="1:41">
      <c r="A41" s="81"/>
      <c r="B41" s="83" t="s">
        <v>194</v>
      </c>
      <c r="C41" s="82" t="s">
        <v>193</v>
      </c>
      <c r="D41" s="81">
        <v>1</v>
      </c>
      <c r="E41" s="84">
        <v>5984.8</v>
      </c>
      <c r="F41" s="84">
        <f t="shared" ref="F41" si="9">D41*E41</f>
        <v>5984.8</v>
      </c>
      <c r="G41" s="107">
        <f t="shared" ref="G41:G49" si="10">F41*12</f>
        <v>71817.600000000006</v>
      </c>
      <c r="H41" s="193"/>
      <c r="I41" s="193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4"/>
      <c r="AO41" s="194"/>
    </row>
    <row r="42" spans="1:41">
      <c r="A42" s="81"/>
      <c r="B42" s="83" t="s">
        <v>224</v>
      </c>
      <c r="C42" s="85" t="s">
        <v>195</v>
      </c>
      <c r="D42" s="86">
        <v>1</v>
      </c>
      <c r="E42" s="87">
        <v>4748</v>
      </c>
      <c r="F42" s="84">
        <f>E42</f>
        <v>4748</v>
      </c>
      <c r="G42" s="107">
        <f t="shared" si="10"/>
        <v>56976</v>
      </c>
      <c r="H42" s="193"/>
      <c r="I42" s="193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</row>
    <row r="43" spans="1:41">
      <c r="A43" s="81"/>
      <c r="B43" s="83" t="s">
        <v>197</v>
      </c>
      <c r="C43" s="85" t="s">
        <v>198</v>
      </c>
      <c r="D43" s="86">
        <v>1</v>
      </c>
      <c r="E43" s="87">
        <v>4748</v>
      </c>
      <c r="F43" s="84">
        <f t="shared" ref="F43:F49" si="11">D43*E43</f>
        <v>4748</v>
      </c>
      <c r="G43" s="107">
        <f t="shared" si="10"/>
        <v>56976</v>
      </c>
      <c r="H43" s="193"/>
      <c r="I43" s="193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  <c r="AN43" s="194"/>
      <c r="AO43" s="194"/>
    </row>
    <row r="44" spans="1:41">
      <c r="A44" s="81"/>
      <c r="B44" s="83" t="s">
        <v>223</v>
      </c>
      <c r="C44" s="85" t="s">
        <v>200</v>
      </c>
      <c r="D44" s="86">
        <v>1</v>
      </c>
      <c r="E44" s="87">
        <v>2948</v>
      </c>
      <c r="F44" s="84">
        <f t="shared" si="11"/>
        <v>2948</v>
      </c>
      <c r="G44" s="107">
        <f t="shared" si="10"/>
        <v>35376</v>
      </c>
      <c r="H44" s="193"/>
      <c r="I44" s="193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  <c r="AN44" s="194"/>
      <c r="AO44" s="194"/>
    </row>
    <row r="45" spans="1:41">
      <c r="A45" s="81"/>
      <c r="B45" s="83" t="s">
        <v>223</v>
      </c>
      <c r="C45" s="85" t="s">
        <v>200</v>
      </c>
      <c r="D45" s="86">
        <v>1</v>
      </c>
      <c r="E45" s="87">
        <v>2948</v>
      </c>
      <c r="F45" s="84">
        <f t="shared" si="11"/>
        <v>2948</v>
      </c>
      <c r="G45" s="107">
        <f t="shared" si="10"/>
        <v>35376</v>
      </c>
      <c r="H45" s="193"/>
      <c r="I45" s="193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194"/>
      <c r="AL45" s="194"/>
      <c r="AM45" s="194"/>
      <c r="AN45" s="194"/>
      <c r="AO45" s="194"/>
    </row>
    <row r="46" spans="1:41">
      <c r="A46" s="81"/>
      <c r="B46" s="83" t="s">
        <v>223</v>
      </c>
      <c r="C46" s="85" t="s">
        <v>200</v>
      </c>
      <c r="D46" s="86">
        <v>1</v>
      </c>
      <c r="E46" s="87">
        <v>2948</v>
      </c>
      <c r="F46" s="84">
        <f t="shared" si="11"/>
        <v>2948</v>
      </c>
      <c r="G46" s="107">
        <f t="shared" si="10"/>
        <v>35376</v>
      </c>
      <c r="H46" s="193"/>
      <c r="I46" s="193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  <c r="AO46" s="194"/>
    </row>
    <row r="47" spans="1:41">
      <c r="A47" s="81"/>
      <c r="B47" s="83" t="s">
        <v>196</v>
      </c>
      <c r="C47" s="85" t="s">
        <v>200</v>
      </c>
      <c r="D47" s="86">
        <v>1</v>
      </c>
      <c r="E47" s="87">
        <v>2948</v>
      </c>
      <c r="F47" s="84">
        <f t="shared" si="11"/>
        <v>2948</v>
      </c>
      <c r="G47" s="107">
        <f t="shared" si="10"/>
        <v>35376</v>
      </c>
      <c r="H47" s="193"/>
      <c r="I47" s="193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</row>
    <row r="48" spans="1:41">
      <c r="A48" s="81"/>
      <c r="B48" s="83" t="s">
        <v>199</v>
      </c>
      <c r="C48" s="85" t="s">
        <v>200</v>
      </c>
      <c r="D48" s="86">
        <v>1</v>
      </c>
      <c r="E48" s="87">
        <v>2948</v>
      </c>
      <c r="F48" s="84">
        <f t="shared" si="11"/>
        <v>2948</v>
      </c>
      <c r="G48" s="107">
        <f t="shared" si="10"/>
        <v>35376</v>
      </c>
      <c r="H48" s="193"/>
      <c r="I48" s="193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  <c r="AO48" s="194"/>
    </row>
    <row r="49" spans="1:41">
      <c r="A49" s="81"/>
      <c r="B49" s="83" t="s">
        <v>225</v>
      </c>
      <c r="C49" s="85" t="s">
        <v>200</v>
      </c>
      <c r="D49" s="86">
        <v>1</v>
      </c>
      <c r="E49" s="87">
        <v>2948</v>
      </c>
      <c r="F49" s="84">
        <f t="shared" si="11"/>
        <v>2948</v>
      </c>
      <c r="G49" s="107">
        <f t="shared" si="10"/>
        <v>35376</v>
      </c>
      <c r="H49" s="193"/>
      <c r="I49" s="193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</row>
    <row r="50" spans="1:41">
      <c r="A50" s="88" t="s">
        <v>201</v>
      </c>
      <c r="B50" s="98"/>
      <c r="C50" s="92"/>
      <c r="D50" s="89">
        <f>SUM(D40:D49)</f>
        <v>10</v>
      </c>
      <c r="E50" s="93"/>
      <c r="F50" s="90"/>
      <c r="G50" s="108">
        <f>SUM(G40:G49)</f>
        <v>469843.20000000001</v>
      </c>
      <c r="H50" s="193"/>
      <c r="I50" s="193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</row>
    <row r="51" spans="1:41" s="176" customFormat="1">
      <c r="A51" s="170"/>
      <c r="B51" s="177" t="s">
        <v>227</v>
      </c>
      <c r="C51" s="172"/>
      <c r="D51" s="170"/>
      <c r="E51" s="173" t="s">
        <v>228</v>
      </c>
      <c r="F51" s="174" t="s">
        <v>229</v>
      </c>
      <c r="G51" s="175"/>
      <c r="H51" s="193"/>
      <c r="I51" s="193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  <c r="AO51" s="194"/>
    </row>
    <row r="52" spans="1:41">
      <c r="A52" s="81"/>
      <c r="B52" s="83" t="s">
        <v>192</v>
      </c>
      <c r="C52" s="82" t="s">
        <v>193</v>
      </c>
      <c r="D52" s="81">
        <v>1</v>
      </c>
      <c r="E52" s="84">
        <v>8377.2000000000007</v>
      </c>
      <c r="F52" s="84">
        <v>18</v>
      </c>
      <c r="G52" s="107">
        <f>E52*F52</f>
        <v>150789.6</v>
      </c>
      <c r="H52" s="193"/>
      <c r="I52" s="193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94"/>
      <c r="AL52" s="194"/>
      <c r="AM52" s="194"/>
      <c r="AN52" s="194"/>
      <c r="AO52" s="194"/>
    </row>
    <row r="53" spans="1:41">
      <c r="A53" s="81"/>
      <c r="B53" s="83" t="s">
        <v>194</v>
      </c>
      <c r="C53" s="82" t="s">
        <v>193</v>
      </c>
      <c r="D53" s="81">
        <v>1</v>
      </c>
      <c r="E53" s="84">
        <v>8377.2000000000007</v>
      </c>
      <c r="F53" s="84">
        <v>18</v>
      </c>
      <c r="G53" s="107">
        <f t="shared" ref="G53:G60" si="12">E53*F53</f>
        <v>150789.6</v>
      </c>
      <c r="H53" s="193"/>
      <c r="I53" s="193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</row>
    <row r="54" spans="1:41">
      <c r="A54" s="81"/>
      <c r="B54" s="83" t="s">
        <v>230</v>
      </c>
      <c r="C54" s="85" t="s">
        <v>195</v>
      </c>
      <c r="D54" s="86">
        <v>1</v>
      </c>
      <c r="E54" s="87">
        <v>4122</v>
      </c>
      <c r="F54" s="84">
        <v>20</v>
      </c>
      <c r="G54" s="107">
        <f t="shared" si="12"/>
        <v>82440</v>
      </c>
      <c r="H54" s="193"/>
      <c r="I54" s="193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</row>
    <row r="55" spans="1:41">
      <c r="A55" s="81"/>
      <c r="B55" s="83" t="s">
        <v>197</v>
      </c>
      <c r="C55" s="85" t="s">
        <v>198</v>
      </c>
      <c r="D55" s="86">
        <v>1</v>
      </c>
      <c r="E55" s="87">
        <v>6522</v>
      </c>
      <c r="F55" s="84">
        <v>20</v>
      </c>
      <c r="G55" s="107">
        <f t="shared" si="12"/>
        <v>130440</v>
      </c>
      <c r="H55" s="193"/>
      <c r="I55" s="193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  <c r="AO55" s="194"/>
    </row>
    <row r="56" spans="1:41">
      <c r="A56" s="81"/>
      <c r="B56" s="83" t="s">
        <v>223</v>
      </c>
      <c r="C56" s="85" t="s">
        <v>200</v>
      </c>
      <c r="D56" s="86">
        <v>1</v>
      </c>
      <c r="E56" s="87">
        <v>4122</v>
      </c>
      <c r="F56" s="84">
        <v>20</v>
      </c>
      <c r="G56" s="107">
        <f t="shared" si="12"/>
        <v>82440</v>
      </c>
      <c r="H56" s="193"/>
      <c r="I56" s="193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</row>
    <row r="57" spans="1:41">
      <c r="A57" s="81"/>
      <c r="B57" s="83" t="s">
        <v>196</v>
      </c>
      <c r="C57" s="85" t="s">
        <v>200</v>
      </c>
      <c r="D57" s="86">
        <v>1</v>
      </c>
      <c r="E57" s="87">
        <v>6522</v>
      </c>
      <c r="F57" s="84">
        <v>18</v>
      </c>
      <c r="G57" s="107">
        <f t="shared" si="12"/>
        <v>117396</v>
      </c>
      <c r="H57" s="193"/>
      <c r="I57" s="193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</row>
    <row r="58" spans="1:41">
      <c r="A58" s="81"/>
      <c r="B58" s="83" t="s">
        <v>199</v>
      </c>
      <c r="C58" s="85" t="s">
        <v>200</v>
      </c>
      <c r="D58" s="86">
        <v>1</v>
      </c>
      <c r="E58" s="87">
        <v>4122</v>
      </c>
      <c r="F58" s="84">
        <v>20</v>
      </c>
      <c r="G58" s="107">
        <f t="shared" si="12"/>
        <v>82440</v>
      </c>
      <c r="H58" s="193"/>
      <c r="I58" s="193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</row>
    <row r="59" spans="1:41">
      <c r="A59" s="81"/>
      <c r="B59" s="83" t="s">
        <v>225</v>
      </c>
      <c r="C59" s="85" t="s">
        <v>193</v>
      </c>
      <c r="D59" s="86">
        <v>1</v>
      </c>
      <c r="E59" s="87">
        <v>8377.2000000000007</v>
      </c>
      <c r="F59" s="84">
        <v>21</v>
      </c>
      <c r="G59" s="107">
        <f t="shared" si="12"/>
        <v>175921.2</v>
      </c>
      <c r="H59" s="193"/>
      <c r="I59" s="193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</row>
    <row r="60" spans="1:41">
      <c r="A60" s="81"/>
      <c r="B60" s="83" t="s">
        <v>225</v>
      </c>
      <c r="C60" s="85" t="s">
        <v>193</v>
      </c>
      <c r="D60" s="86">
        <v>1</v>
      </c>
      <c r="E60" s="87">
        <v>6877.2</v>
      </c>
      <c r="F60" s="84">
        <v>2</v>
      </c>
      <c r="G60" s="107">
        <f t="shared" si="12"/>
        <v>13754.4</v>
      </c>
      <c r="H60" s="193"/>
      <c r="I60" s="193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  <c r="AJ60" s="194"/>
      <c r="AK60" s="194"/>
      <c r="AL60" s="194"/>
      <c r="AM60" s="194"/>
      <c r="AN60" s="194"/>
      <c r="AO60" s="194"/>
    </row>
    <row r="61" spans="1:41">
      <c r="A61" s="88" t="s">
        <v>201</v>
      </c>
      <c r="B61" s="98"/>
      <c r="C61" s="92"/>
      <c r="D61" s="89">
        <f>SUM(D52:D59)</f>
        <v>8</v>
      </c>
      <c r="E61" s="93"/>
      <c r="F61" s="90"/>
      <c r="G61" s="108">
        <f>SUM(G52:G60)</f>
        <v>986410.79999999993</v>
      </c>
      <c r="H61" s="193"/>
      <c r="I61" s="193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94"/>
      <c r="AK61" s="194"/>
      <c r="AL61" s="194"/>
      <c r="AM61" s="194"/>
      <c r="AN61" s="194"/>
      <c r="AO61" s="194"/>
    </row>
    <row r="62" spans="1:41" s="176" customFormat="1">
      <c r="A62" s="170"/>
      <c r="B62" s="178" t="s">
        <v>157</v>
      </c>
      <c r="C62" s="172"/>
      <c r="D62" s="179"/>
      <c r="E62" s="173"/>
      <c r="F62" s="173"/>
      <c r="G62" s="175"/>
      <c r="H62" s="193"/>
      <c r="I62" s="193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194"/>
      <c r="AJ62" s="194"/>
      <c r="AK62" s="194"/>
      <c r="AL62" s="194"/>
      <c r="AM62" s="194"/>
      <c r="AN62" s="194"/>
      <c r="AO62" s="194"/>
    </row>
    <row r="63" spans="1:41" s="185" customFormat="1">
      <c r="A63" s="180"/>
      <c r="B63" s="181" t="s">
        <v>202</v>
      </c>
      <c r="C63" s="182"/>
      <c r="D63" s="180"/>
      <c r="E63" s="183"/>
      <c r="F63" s="183"/>
      <c r="G63" s="184"/>
      <c r="H63" s="193"/>
      <c r="I63" s="193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94"/>
      <c r="AH63" s="194"/>
      <c r="AI63" s="194"/>
      <c r="AJ63" s="194"/>
      <c r="AK63" s="194"/>
      <c r="AL63" s="194"/>
      <c r="AM63" s="194"/>
      <c r="AN63" s="194"/>
      <c r="AO63" s="194"/>
    </row>
    <row r="64" spans="1:41">
      <c r="A64" s="68">
        <v>2210101</v>
      </c>
      <c r="B64" s="64" t="s">
        <v>158</v>
      </c>
      <c r="C64" s="82"/>
      <c r="D64" s="81"/>
      <c r="E64" s="60"/>
      <c r="F64" s="60"/>
      <c r="G64" s="107">
        <v>36000</v>
      </c>
      <c r="H64" s="193"/>
      <c r="I64" s="193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  <c r="AJ64" s="194"/>
      <c r="AK64" s="194"/>
      <c r="AL64" s="194"/>
      <c r="AM64" s="194"/>
      <c r="AN64" s="194"/>
      <c r="AO64" s="194"/>
    </row>
    <row r="65" spans="1:41">
      <c r="A65" s="68">
        <v>2210102</v>
      </c>
      <c r="B65" s="64" t="s">
        <v>159</v>
      </c>
      <c r="C65" s="82"/>
      <c r="D65" s="81"/>
      <c r="E65" s="60"/>
      <c r="F65" s="60"/>
      <c r="G65" s="107">
        <v>18000</v>
      </c>
      <c r="H65" s="193"/>
      <c r="I65" s="193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4"/>
      <c r="AI65" s="194"/>
      <c r="AJ65" s="194"/>
      <c r="AK65" s="194"/>
      <c r="AL65" s="194"/>
      <c r="AM65" s="194"/>
      <c r="AN65" s="194"/>
      <c r="AO65" s="194"/>
    </row>
    <row r="66" spans="1:41">
      <c r="A66" s="68">
        <v>2210103</v>
      </c>
      <c r="B66" s="64" t="s">
        <v>203</v>
      </c>
      <c r="C66" s="82"/>
      <c r="D66" s="81"/>
      <c r="E66" s="60"/>
      <c r="F66" s="60"/>
      <c r="G66" s="107">
        <v>30000</v>
      </c>
      <c r="H66" s="193"/>
      <c r="I66" s="193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4"/>
      <c r="AI66" s="194"/>
      <c r="AJ66" s="194"/>
      <c r="AK66" s="194"/>
      <c r="AL66" s="194"/>
      <c r="AM66" s="194"/>
      <c r="AN66" s="194"/>
      <c r="AO66" s="194"/>
    </row>
    <row r="67" spans="1:41">
      <c r="A67" s="68">
        <v>2210104</v>
      </c>
      <c r="B67" s="64" t="s">
        <v>204</v>
      </c>
      <c r="C67" s="82"/>
      <c r="D67" s="81"/>
      <c r="E67" s="60"/>
      <c r="F67" s="60"/>
      <c r="G67" s="107">
        <v>0</v>
      </c>
      <c r="H67" s="193"/>
      <c r="I67" s="193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4"/>
      <c r="AK67" s="194"/>
      <c r="AL67" s="194"/>
      <c r="AM67" s="194"/>
      <c r="AN67" s="194"/>
      <c r="AO67" s="194"/>
    </row>
    <row r="68" spans="1:41" s="185" customFormat="1">
      <c r="A68" s="180"/>
      <c r="B68" s="181" t="s">
        <v>205</v>
      </c>
      <c r="C68" s="182"/>
      <c r="D68" s="180"/>
      <c r="E68" s="183"/>
      <c r="F68" s="183"/>
      <c r="G68" s="184"/>
      <c r="H68" s="193"/>
      <c r="I68" s="193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  <c r="AJ68" s="194"/>
      <c r="AK68" s="194"/>
      <c r="AL68" s="194"/>
      <c r="AM68" s="194"/>
      <c r="AN68" s="194"/>
      <c r="AO68" s="194"/>
    </row>
    <row r="69" spans="1:41">
      <c r="A69" s="68">
        <v>2210201</v>
      </c>
      <c r="B69" s="99" t="s">
        <v>24</v>
      </c>
      <c r="C69" s="82"/>
      <c r="D69" s="81"/>
      <c r="E69" s="60"/>
      <c r="F69" s="60"/>
      <c r="G69" s="107">
        <v>48000</v>
      </c>
      <c r="H69" s="193"/>
      <c r="I69" s="193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  <c r="AH69" s="194"/>
      <c r="AI69" s="194"/>
      <c r="AJ69" s="194"/>
      <c r="AK69" s="194"/>
      <c r="AL69" s="194"/>
      <c r="AM69" s="194"/>
      <c r="AN69" s="194"/>
      <c r="AO69" s="194"/>
    </row>
    <row r="70" spans="1:41">
      <c r="A70" s="68">
        <v>2210202</v>
      </c>
      <c r="B70" s="99" t="s">
        <v>25</v>
      </c>
      <c r="C70" s="82"/>
      <c r="D70" s="81"/>
      <c r="E70" s="60"/>
      <c r="F70" s="60"/>
      <c r="G70" s="107">
        <v>45000</v>
      </c>
      <c r="H70" s="193"/>
      <c r="I70" s="193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94"/>
      <c r="AK70" s="194"/>
      <c r="AL70" s="194"/>
      <c r="AM70" s="194"/>
      <c r="AN70" s="194"/>
      <c r="AO70" s="194"/>
    </row>
    <row r="71" spans="1:41">
      <c r="A71" s="68">
        <v>2210203</v>
      </c>
      <c r="B71" s="99" t="s">
        <v>26</v>
      </c>
      <c r="C71" s="82"/>
      <c r="D71" s="81"/>
      <c r="E71" s="60"/>
      <c r="F71" s="60"/>
      <c r="G71" s="107">
        <v>144000</v>
      </c>
      <c r="H71" s="193"/>
      <c r="I71" s="193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4"/>
      <c r="AI71" s="194"/>
      <c r="AJ71" s="194"/>
      <c r="AK71" s="194"/>
      <c r="AL71" s="194"/>
      <c r="AM71" s="194"/>
      <c r="AN71" s="194"/>
      <c r="AO71" s="194"/>
    </row>
    <row r="72" spans="1:41" s="185" customFormat="1">
      <c r="A72" s="180"/>
      <c r="B72" s="181" t="s">
        <v>206</v>
      </c>
      <c r="C72" s="182"/>
      <c r="D72" s="180"/>
      <c r="E72" s="183"/>
      <c r="F72" s="183"/>
      <c r="G72" s="184"/>
      <c r="H72" s="193"/>
      <c r="I72" s="193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4"/>
      <c r="AI72" s="194"/>
      <c r="AJ72" s="194"/>
      <c r="AK72" s="194"/>
      <c r="AL72" s="194"/>
      <c r="AM72" s="194"/>
      <c r="AN72" s="194"/>
      <c r="AO72" s="194"/>
    </row>
    <row r="73" spans="1:41">
      <c r="A73" s="68">
        <v>2210301</v>
      </c>
      <c r="B73" s="99" t="s">
        <v>162</v>
      </c>
      <c r="C73" s="82"/>
      <c r="D73" s="81"/>
      <c r="E73" s="60"/>
      <c r="F73" s="60"/>
      <c r="G73" s="107">
        <v>50000</v>
      </c>
      <c r="H73" s="193"/>
      <c r="I73" s="193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194"/>
      <c r="AG73" s="194"/>
      <c r="AH73" s="194"/>
      <c r="AI73" s="194"/>
      <c r="AJ73" s="194"/>
      <c r="AK73" s="194"/>
      <c r="AL73" s="194"/>
      <c r="AM73" s="194"/>
      <c r="AN73" s="194"/>
      <c r="AO73" s="194"/>
    </row>
    <row r="74" spans="1:41">
      <c r="A74" s="68">
        <v>2210302</v>
      </c>
      <c r="B74" s="99" t="s">
        <v>28</v>
      </c>
      <c r="C74" s="82"/>
      <c r="D74" s="81"/>
      <c r="E74" s="60"/>
      <c r="F74" s="60"/>
      <c r="G74" s="107">
        <v>246786.18</v>
      </c>
      <c r="H74" s="193"/>
      <c r="I74" s="193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  <c r="Z74" s="194"/>
      <c r="AA74" s="194"/>
      <c r="AB74" s="194"/>
      <c r="AC74" s="194"/>
      <c r="AD74" s="194"/>
      <c r="AE74" s="194"/>
      <c r="AF74" s="194"/>
      <c r="AG74" s="194"/>
      <c r="AH74" s="194"/>
      <c r="AI74" s="194"/>
      <c r="AJ74" s="194"/>
      <c r="AK74" s="194"/>
      <c r="AL74" s="194"/>
      <c r="AM74" s="194"/>
      <c r="AN74" s="194"/>
      <c r="AO74" s="194"/>
    </row>
    <row r="75" spans="1:41">
      <c r="A75" s="68">
        <v>2210303</v>
      </c>
      <c r="B75" s="99" t="s">
        <v>29</v>
      </c>
      <c r="C75" s="82"/>
      <c r="D75" s="81"/>
      <c r="E75" s="60"/>
      <c r="F75" s="60"/>
      <c r="G75" s="107">
        <v>300000</v>
      </c>
      <c r="H75" s="193"/>
      <c r="I75" s="193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194"/>
      <c r="AK75" s="194"/>
      <c r="AL75" s="194"/>
      <c r="AM75" s="194"/>
      <c r="AN75" s="194"/>
      <c r="AO75" s="194"/>
    </row>
    <row r="76" spans="1:41" s="185" customFormat="1">
      <c r="A76" s="180"/>
      <c r="B76" s="181" t="s">
        <v>207</v>
      </c>
      <c r="C76" s="182"/>
      <c r="D76" s="180"/>
      <c r="E76" s="183"/>
      <c r="F76" s="183"/>
      <c r="G76" s="184"/>
      <c r="H76" s="193"/>
      <c r="I76" s="193"/>
      <c r="J76" s="194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4"/>
      <c r="AI76" s="194"/>
      <c r="AJ76" s="194"/>
      <c r="AK76" s="194"/>
      <c r="AL76" s="194"/>
      <c r="AM76" s="194"/>
      <c r="AN76" s="194"/>
      <c r="AO76" s="194"/>
    </row>
    <row r="77" spans="1:41">
      <c r="A77" s="68">
        <v>2210502</v>
      </c>
      <c r="B77" s="99" t="s">
        <v>31</v>
      </c>
      <c r="C77" s="82"/>
      <c r="D77" s="81"/>
      <c r="E77" s="60"/>
      <c r="F77" s="60"/>
      <c r="G77" s="107">
        <v>30000</v>
      </c>
      <c r="H77" s="193"/>
      <c r="I77" s="193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4"/>
      <c r="AI77" s="194"/>
      <c r="AJ77" s="194"/>
      <c r="AK77" s="194"/>
      <c r="AL77" s="194"/>
      <c r="AM77" s="194"/>
      <c r="AN77" s="194"/>
      <c r="AO77" s="194"/>
    </row>
    <row r="78" spans="1:41">
      <c r="A78" s="68">
        <v>2210503</v>
      </c>
      <c r="B78" s="99" t="s">
        <v>33</v>
      </c>
      <c r="C78" s="82"/>
      <c r="D78" s="81"/>
      <c r="E78" s="60"/>
      <c r="F78" s="60"/>
      <c r="G78" s="107">
        <v>20000</v>
      </c>
      <c r="H78" s="193"/>
      <c r="I78" s="193"/>
      <c r="J78" s="194"/>
      <c r="K78" s="194"/>
      <c r="L78" s="194"/>
      <c r="M78" s="194"/>
      <c r="N78" s="194"/>
      <c r="O78" s="194"/>
      <c r="P78" s="194"/>
      <c r="Q78" s="194"/>
      <c r="R78" s="194"/>
      <c r="S78" s="194"/>
      <c r="T78" s="194"/>
      <c r="U78" s="194"/>
      <c r="V78" s="194"/>
      <c r="W78" s="194"/>
      <c r="X78" s="194"/>
      <c r="Y78" s="194"/>
      <c r="Z78" s="194"/>
      <c r="AA78" s="194"/>
      <c r="AB78" s="194"/>
      <c r="AC78" s="194"/>
      <c r="AD78" s="194"/>
      <c r="AE78" s="194"/>
      <c r="AF78" s="194"/>
      <c r="AG78" s="194"/>
      <c r="AH78" s="194"/>
      <c r="AI78" s="194"/>
      <c r="AJ78" s="194"/>
      <c r="AK78" s="194"/>
      <c r="AL78" s="194"/>
      <c r="AM78" s="194"/>
      <c r="AN78" s="194"/>
      <c r="AO78" s="194"/>
    </row>
    <row r="79" spans="1:41">
      <c r="A79" s="68">
        <v>2210504</v>
      </c>
      <c r="B79" s="99" t="s">
        <v>35</v>
      </c>
      <c r="C79" s="82"/>
      <c r="D79" s="81"/>
      <c r="E79" s="60"/>
      <c r="F79" s="60"/>
      <c r="G79" s="107">
        <v>50000</v>
      </c>
      <c r="H79" s="193"/>
      <c r="I79" s="193"/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  <c r="Z79" s="194"/>
      <c r="AA79" s="194"/>
      <c r="AB79" s="194"/>
      <c r="AC79" s="194"/>
      <c r="AD79" s="194"/>
      <c r="AE79" s="194"/>
      <c r="AF79" s="194"/>
      <c r="AG79" s="194"/>
      <c r="AH79" s="194"/>
      <c r="AI79" s="194"/>
      <c r="AJ79" s="194"/>
      <c r="AK79" s="194"/>
      <c r="AL79" s="194"/>
      <c r="AM79" s="194"/>
      <c r="AN79" s="194"/>
      <c r="AO79" s="194"/>
    </row>
    <row r="80" spans="1:41" s="185" customFormat="1">
      <c r="A80" s="180"/>
      <c r="B80" s="181" t="s">
        <v>208</v>
      </c>
      <c r="C80" s="182"/>
      <c r="D80" s="180"/>
      <c r="E80" s="183"/>
      <c r="F80" s="183"/>
      <c r="G80" s="184"/>
      <c r="H80" s="193"/>
      <c r="I80" s="193"/>
      <c r="J80" s="194"/>
      <c r="K80" s="194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4"/>
      <c r="AI80" s="194"/>
      <c r="AJ80" s="194"/>
      <c r="AK80" s="194"/>
      <c r="AL80" s="194"/>
      <c r="AM80" s="194"/>
      <c r="AN80" s="194"/>
      <c r="AO80" s="194"/>
    </row>
    <row r="81" spans="1:41">
      <c r="A81" s="68">
        <v>2210801</v>
      </c>
      <c r="B81" s="99" t="s">
        <v>164</v>
      </c>
      <c r="C81" s="82"/>
      <c r="D81" s="81"/>
      <c r="E81" s="60"/>
      <c r="F81" s="60"/>
      <c r="G81" s="107">
        <v>250000</v>
      </c>
      <c r="H81" s="193"/>
      <c r="I81" s="193"/>
      <c r="J81" s="194"/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194"/>
      <c r="Y81" s="194"/>
      <c r="Z81" s="194"/>
      <c r="AA81" s="194"/>
      <c r="AB81" s="194"/>
      <c r="AC81" s="194"/>
      <c r="AD81" s="194"/>
      <c r="AE81" s="194"/>
      <c r="AF81" s="194"/>
      <c r="AG81" s="194"/>
      <c r="AH81" s="194"/>
      <c r="AI81" s="194"/>
      <c r="AJ81" s="194"/>
      <c r="AK81" s="194"/>
      <c r="AL81" s="194"/>
      <c r="AM81" s="194"/>
      <c r="AN81" s="194"/>
      <c r="AO81" s="194"/>
    </row>
    <row r="82" spans="1:41">
      <c r="A82" s="68">
        <v>2210805</v>
      </c>
      <c r="B82" s="99" t="s">
        <v>45</v>
      </c>
      <c r="C82" s="82"/>
      <c r="D82" s="81"/>
      <c r="E82" s="60"/>
      <c r="F82" s="60"/>
      <c r="G82" s="107">
        <v>50000</v>
      </c>
      <c r="H82" s="193"/>
      <c r="I82" s="193"/>
      <c r="J82" s="194"/>
      <c r="K82" s="194"/>
      <c r="L82" s="194"/>
      <c r="M82" s="194"/>
      <c r="N82" s="194"/>
      <c r="O82" s="194"/>
      <c r="P82" s="194"/>
      <c r="Q82" s="194"/>
      <c r="R82" s="194"/>
      <c r="S82" s="194"/>
      <c r="T82" s="194"/>
      <c r="U82" s="194"/>
      <c r="V82" s="194"/>
      <c r="W82" s="194"/>
      <c r="X82" s="194"/>
      <c r="Y82" s="194"/>
      <c r="Z82" s="194"/>
      <c r="AA82" s="194"/>
      <c r="AB82" s="194"/>
      <c r="AC82" s="194"/>
      <c r="AD82" s="194"/>
      <c r="AE82" s="194"/>
      <c r="AF82" s="194"/>
      <c r="AG82" s="194"/>
      <c r="AH82" s="194"/>
      <c r="AI82" s="194"/>
      <c r="AJ82" s="194"/>
      <c r="AK82" s="194"/>
      <c r="AL82" s="194"/>
      <c r="AM82" s="194"/>
      <c r="AN82" s="194"/>
      <c r="AO82" s="194"/>
    </row>
    <row r="83" spans="1:41" s="190" customFormat="1">
      <c r="A83" s="88" t="s">
        <v>201</v>
      </c>
      <c r="B83" s="100"/>
      <c r="C83" s="94"/>
      <c r="D83" s="95"/>
      <c r="E83" s="96"/>
      <c r="F83" s="96"/>
      <c r="G83" s="108">
        <f>SUM(G64:G82)</f>
        <v>1317786.18</v>
      </c>
      <c r="H83" s="195"/>
      <c r="I83" s="195"/>
      <c r="J83" s="196"/>
      <c r="K83" s="196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196"/>
      <c r="Z83" s="196"/>
      <c r="AA83" s="196"/>
      <c r="AB83" s="196"/>
      <c r="AC83" s="196"/>
      <c r="AD83" s="196"/>
      <c r="AE83" s="196"/>
      <c r="AF83" s="196"/>
      <c r="AG83" s="196"/>
      <c r="AH83" s="196"/>
      <c r="AI83" s="196"/>
      <c r="AJ83" s="196"/>
      <c r="AK83" s="196"/>
      <c r="AL83" s="196"/>
      <c r="AM83" s="196"/>
      <c r="AN83" s="196"/>
      <c r="AO83" s="196"/>
    </row>
    <row r="84" spans="1:41">
      <c r="A84" s="186"/>
      <c r="B84" s="187" t="s">
        <v>209</v>
      </c>
      <c r="C84" s="188"/>
      <c r="D84" s="186"/>
      <c r="E84" s="72"/>
      <c r="F84" s="72"/>
      <c r="G84" s="189"/>
      <c r="H84" s="193"/>
      <c r="I84" s="193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4"/>
      <c r="AJ84" s="194"/>
      <c r="AK84" s="194"/>
      <c r="AL84" s="194"/>
      <c r="AM84" s="194"/>
      <c r="AN84" s="194"/>
      <c r="AO84" s="194"/>
    </row>
    <row r="85" spans="1:41">
      <c r="A85" s="68">
        <v>2210802</v>
      </c>
      <c r="B85" s="191" t="s">
        <v>165</v>
      </c>
      <c r="C85" s="82"/>
      <c r="D85" s="81"/>
      <c r="E85" s="60"/>
      <c r="F85" s="60"/>
      <c r="G85" s="107">
        <v>702400</v>
      </c>
      <c r="H85" s="193"/>
      <c r="I85" s="193"/>
      <c r="J85" s="194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</row>
    <row r="86" spans="1:41">
      <c r="A86" s="306">
        <v>2210811</v>
      </c>
      <c r="B86" s="308" t="s">
        <v>167</v>
      </c>
      <c r="C86" s="82" t="s">
        <v>210</v>
      </c>
      <c r="D86" s="81">
        <v>9</v>
      </c>
      <c r="E86" s="84">
        <v>10000</v>
      </c>
      <c r="F86" s="84">
        <f>D86*E86</f>
        <v>90000</v>
      </c>
      <c r="G86" s="107">
        <f>F86*12</f>
        <v>1080000</v>
      </c>
      <c r="H86" s="193"/>
      <c r="I86" s="193"/>
      <c r="J86" s="194"/>
      <c r="K86" s="194"/>
      <c r="L86" s="194"/>
      <c r="M86" s="194"/>
      <c r="N86" s="194"/>
      <c r="O86" s="194"/>
      <c r="P86" s="194"/>
      <c r="Q86" s="194"/>
      <c r="R86" s="194"/>
      <c r="S86" s="194"/>
      <c r="T86" s="194"/>
      <c r="U86" s="194"/>
      <c r="V86" s="194"/>
      <c r="W86" s="194"/>
      <c r="X86" s="194"/>
      <c r="Y86" s="194"/>
      <c r="Z86" s="194"/>
      <c r="AA86" s="194"/>
      <c r="AB86" s="194"/>
      <c r="AC86" s="194"/>
      <c r="AD86" s="194"/>
      <c r="AE86" s="194"/>
      <c r="AF86" s="194"/>
      <c r="AG86" s="194"/>
      <c r="AH86" s="194"/>
      <c r="AI86" s="194"/>
      <c r="AJ86" s="194"/>
      <c r="AK86" s="194"/>
      <c r="AL86" s="194"/>
      <c r="AM86" s="194"/>
      <c r="AN86" s="194"/>
      <c r="AO86" s="194"/>
    </row>
    <row r="87" spans="1:41">
      <c r="A87" s="307"/>
      <c r="B87" s="309"/>
      <c r="C87" s="82" t="s">
        <v>211</v>
      </c>
      <c r="D87" s="81">
        <v>1</v>
      </c>
      <c r="E87" s="84">
        <v>14000</v>
      </c>
      <c r="F87" s="84">
        <f>D87*E87</f>
        <v>14000</v>
      </c>
      <c r="G87" s="107">
        <f>F87*12</f>
        <v>168000</v>
      </c>
      <c r="H87" s="193"/>
      <c r="I87" s="193"/>
      <c r="J87" s="194"/>
      <c r="K87" s="194"/>
      <c r="L87" s="194"/>
      <c r="M87" s="194"/>
      <c r="N87" s="194"/>
      <c r="O87" s="194"/>
      <c r="P87" s="194"/>
      <c r="Q87" s="194"/>
      <c r="R87" s="194"/>
      <c r="S87" s="194"/>
      <c r="T87" s="194"/>
      <c r="U87" s="194"/>
      <c r="V87" s="194"/>
      <c r="W87" s="194"/>
      <c r="X87" s="194"/>
      <c r="Y87" s="194"/>
      <c r="Z87" s="194"/>
      <c r="AA87" s="194"/>
      <c r="AB87" s="194"/>
      <c r="AC87" s="194"/>
      <c r="AD87" s="194"/>
      <c r="AE87" s="194"/>
      <c r="AF87" s="194"/>
      <c r="AG87" s="194"/>
      <c r="AH87" s="194"/>
      <c r="AI87" s="194"/>
      <c r="AJ87" s="194"/>
      <c r="AK87" s="194"/>
      <c r="AL87" s="194"/>
      <c r="AM87" s="194"/>
      <c r="AN87" s="194"/>
      <c r="AO87" s="194"/>
    </row>
    <row r="88" spans="1:41">
      <c r="A88" s="88" t="s">
        <v>201</v>
      </c>
      <c r="B88" s="101"/>
      <c r="C88" s="94"/>
      <c r="D88" s="95"/>
      <c r="E88" s="97"/>
      <c r="F88" s="97"/>
      <c r="G88" s="108">
        <f>SUM(G85:G87)</f>
        <v>1950400</v>
      </c>
      <c r="H88" s="193"/>
      <c r="I88" s="193"/>
      <c r="J88" s="194"/>
      <c r="K88" s="194"/>
      <c r="L88" s="194"/>
      <c r="M88" s="194"/>
      <c r="N88" s="194"/>
      <c r="O88" s="194"/>
      <c r="P88" s="194"/>
      <c r="Q88" s="194"/>
      <c r="R88" s="194"/>
      <c r="S88" s="194"/>
      <c r="T88" s="194"/>
      <c r="U88" s="194"/>
      <c r="V88" s="194"/>
      <c r="W88" s="194"/>
      <c r="X88" s="194"/>
      <c r="Y88" s="194"/>
      <c r="Z88" s="194"/>
      <c r="AA88" s="194"/>
      <c r="AB88" s="194"/>
      <c r="AC88" s="194"/>
      <c r="AD88" s="194"/>
      <c r="AE88" s="194"/>
      <c r="AF88" s="194"/>
      <c r="AG88" s="194"/>
      <c r="AH88" s="194"/>
      <c r="AI88" s="194"/>
      <c r="AJ88" s="194"/>
      <c r="AK88" s="194"/>
      <c r="AL88" s="194"/>
      <c r="AM88" s="194"/>
      <c r="AN88" s="194"/>
      <c r="AO88" s="194"/>
    </row>
    <row r="89" spans="1:41" s="185" customFormat="1">
      <c r="A89" s="180"/>
      <c r="B89" s="181" t="s">
        <v>212</v>
      </c>
      <c r="C89" s="182"/>
      <c r="D89" s="180"/>
      <c r="E89" s="183"/>
      <c r="F89" s="183"/>
      <c r="G89" s="184"/>
      <c r="H89" s="193"/>
      <c r="I89" s="193"/>
      <c r="J89" s="194"/>
      <c r="K89" s="194"/>
      <c r="L89" s="194"/>
      <c r="M89" s="194"/>
      <c r="N89" s="194"/>
      <c r="O89" s="194"/>
      <c r="P89" s="194"/>
      <c r="Q89" s="194"/>
      <c r="R89" s="194"/>
      <c r="S89" s="194"/>
      <c r="T89" s="194"/>
      <c r="U89" s="194"/>
      <c r="V89" s="194"/>
      <c r="W89" s="194"/>
      <c r="X89" s="194"/>
      <c r="Y89" s="194"/>
      <c r="Z89" s="194"/>
      <c r="AA89" s="194"/>
      <c r="AB89" s="194"/>
      <c r="AC89" s="194"/>
      <c r="AD89" s="194"/>
      <c r="AE89" s="194"/>
      <c r="AF89" s="194"/>
      <c r="AG89" s="194"/>
      <c r="AH89" s="194"/>
      <c r="AI89" s="194"/>
      <c r="AJ89" s="194"/>
      <c r="AK89" s="194"/>
      <c r="AL89" s="194"/>
      <c r="AM89" s="194"/>
      <c r="AN89" s="194"/>
      <c r="AO89" s="194"/>
    </row>
    <row r="90" spans="1:41">
      <c r="A90" s="70">
        <v>2210904</v>
      </c>
      <c r="B90" s="99" t="s">
        <v>46</v>
      </c>
      <c r="C90" s="82"/>
      <c r="D90" s="81"/>
      <c r="E90" s="60"/>
      <c r="F90" s="60"/>
      <c r="G90" s="107">
        <v>80000</v>
      </c>
      <c r="H90" s="193"/>
      <c r="I90" s="193"/>
      <c r="J90" s="194"/>
      <c r="K90" s="194"/>
      <c r="L90" s="194"/>
      <c r="M90" s="194"/>
      <c r="N90" s="194"/>
      <c r="O90" s="194"/>
      <c r="P90" s="194"/>
      <c r="Q90" s="194"/>
      <c r="R90" s="194"/>
      <c r="S90" s="194"/>
      <c r="T90" s="194"/>
      <c r="U90" s="194"/>
      <c r="V90" s="194"/>
      <c r="W90" s="194"/>
      <c r="X90" s="194"/>
      <c r="Y90" s="194"/>
      <c r="Z90" s="194"/>
      <c r="AA90" s="194"/>
      <c r="AB90" s="194"/>
      <c r="AC90" s="194"/>
      <c r="AD90" s="194"/>
      <c r="AE90" s="194"/>
      <c r="AF90" s="194"/>
      <c r="AG90" s="194"/>
      <c r="AH90" s="194"/>
      <c r="AI90" s="194"/>
      <c r="AJ90" s="194"/>
      <c r="AK90" s="194"/>
      <c r="AL90" s="194"/>
      <c r="AM90" s="194"/>
      <c r="AN90" s="194"/>
      <c r="AO90" s="194"/>
    </row>
    <row r="91" spans="1:41" s="185" customFormat="1">
      <c r="A91" s="180"/>
      <c r="B91" s="181" t="s">
        <v>213</v>
      </c>
      <c r="C91" s="182"/>
      <c r="D91" s="180"/>
      <c r="E91" s="183"/>
      <c r="F91" s="183"/>
      <c r="G91" s="184"/>
      <c r="H91" s="193"/>
      <c r="I91" s="193"/>
      <c r="J91" s="194"/>
      <c r="K91" s="194"/>
      <c r="L91" s="194"/>
      <c r="M91" s="194"/>
      <c r="N91" s="194"/>
      <c r="O91" s="194"/>
      <c r="P91" s="194"/>
      <c r="Q91" s="194"/>
      <c r="R91" s="194"/>
      <c r="S91" s="194"/>
      <c r="T91" s="194"/>
      <c r="U91" s="194"/>
      <c r="V91" s="194"/>
      <c r="W91" s="194"/>
      <c r="X91" s="194"/>
      <c r="Y91" s="194"/>
      <c r="Z91" s="194"/>
      <c r="AA91" s="194"/>
      <c r="AB91" s="194"/>
      <c r="AC91" s="194"/>
      <c r="AD91" s="194"/>
      <c r="AE91" s="194"/>
      <c r="AF91" s="194"/>
      <c r="AG91" s="194"/>
      <c r="AH91" s="194"/>
      <c r="AI91" s="194"/>
      <c r="AJ91" s="194"/>
      <c r="AK91" s="194"/>
      <c r="AL91" s="194"/>
      <c r="AM91" s="194"/>
      <c r="AN91" s="194"/>
      <c r="AO91" s="194"/>
    </row>
    <row r="92" spans="1:41">
      <c r="A92" s="70">
        <v>2211016</v>
      </c>
      <c r="B92" s="99" t="s">
        <v>48</v>
      </c>
      <c r="C92" s="82"/>
      <c r="D92" s="81"/>
      <c r="E92" s="60"/>
      <c r="F92" s="60"/>
      <c r="G92" s="107">
        <v>80000</v>
      </c>
      <c r="H92" s="193"/>
      <c r="I92" s="193"/>
      <c r="J92" s="194"/>
      <c r="K92" s="194"/>
      <c r="L92" s="194"/>
      <c r="M92" s="194"/>
      <c r="N92" s="194"/>
      <c r="O92" s="194"/>
      <c r="P92" s="194"/>
      <c r="Q92" s="194"/>
      <c r="R92" s="194"/>
      <c r="S92" s="194"/>
      <c r="T92" s="194"/>
      <c r="U92" s="194"/>
      <c r="V92" s="194"/>
      <c r="W92" s="194"/>
      <c r="X92" s="194"/>
      <c r="Y92" s="194"/>
      <c r="Z92" s="194"/>
      <c r="AA92" s="194"/>
      <c r="AB92" s="194"/>
      <c r="AC92" s="194"/>
      <c r="AD92" s="194"/>
      <c r="AE92" s="194"/>
      <c r="AF92" s="194"/>
      <c r="AG92" s="194"/>
      <c r="AH92" s="194"/>
      <c r="AI92" s="194"/>
      <c r="AJ92" s="194"/>
      <c r="AK92" s="194"/>
      <c r="AL92" s="194"/>
      <c r="AM92" s="194"/>
      <c r="AN92" s="194"/>
      <c r="AO92" s="194"/>
    </row>
    <row r="93" spans="1:41" s="185" customFormat="1">
      <c r="A93" s="180"/>
      <c r="B93" s="181" t="s">
        <v>214</v>
      </c>
      <c r="C93" s="182"/>
      <c r="D93" s="180"/>
      <c r="E93" s="183"/>
      <c r="F93" s="183"/>
      <c r="G93" s="184"/>
      <c r="H93" s="193"/>
      <c r="I93" s="193"/>
      <c r="J93" s="194"/>
      <c r="K93" s="194"/>
      <c r="L93" s="194"/>
      <c r="M93" s="194"/>
      <c r="N93" s="194"/>
      <c r="O93" s="194"/>
      <c r="P93" s="194"/>
      <c r="Q93" s="194"/>
      <c r="R93" s="194"/>
      <c r="S93" s="194"/>
      <c r="T93" s="194"/>
      <c r="U93" s="194"/>
      <c r="V93" s="194"/>
      <c r="W93" s="194"/>
      <c r="X93" s="194"/>
      <c r="Y93" s="194"/>
      <c r="Z93" s="194"/>
      <c r="AA93" s="194"/>
      <c r="AB93" s="194"/>
      <c r="AC93" s="194"/>
      <c r="AD93" s="194"/>
      <c r="AE93" s="194"/>
      <c r="AF93" s="194"/>
      <c r="AG93" s="194"/>
      <c r="AH93" s="194"/>
      <c r="AI93" s="194"/>
      <c r="AJ93" s="194"/>
      <c r="AK93" s="194"/>
      <c r="AL93" s="194"/>
      <c r="AM93" s="194"/>
      <c r="AN93" s="194"/>
      <c r="AO93" s="194"/>
    </row>
    <row r="94" spans="1:41" ht="31.5">
      <c r="A94" s="70">
        <v>2211101</v>
      </c>
      <c r="B94" s="69" t="s">
        <v>169</v>
      </c>
      <c r="C94" s="82"/>
      <c r="D94" s="81"/>
      <c r="E94" s="60"/>
      <c r="F94" s="60"/>
      <c r="G94" s="107">
        <v>200000</v>
      </c>
      <c r="H94" s="193"/>
      <c r="I94" s="193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  <c r="AA94" s="194"/>
      <c r="AB94" s="194"/>
      <c r="AC94" s="194"/>
      <c r="AD94" s="194"/>
      <c r="AE94" s="194"/>
      <c r="AF94" s="194"/>
      <c r="AG94" s="194"/>
      <c r="AH94" s="194"/>
      <c r="AI94" s="194"/>
      <c r="AJ94" s="194"/>
      <c r="AK94" s="194"/>
      <c r="AL94" s="194"/>
      <c r="AM94" s="194"/>
      <c r="AN94" s="194"/>
      <c r="AO94" s="194"/>
    </row>
    <row r="95" spans="1:41">
      <c r="A95" s="70">
        <v>2211102</v>
      </c>
      <c r="B95" s="192" t="s">
        <v>50</v>
      </c>
      <c r="C95" s="82"/>
      <c r="D95" s="81"/>
      <c r="E95" s="60"/>
      <c r="F95" s="60"/>
      <c r="G95" s="107">
        <v>30000</v>
      </c>
      <c r="H95" s="193"/>
      <c r="I95" s="193"/>
      <c r="J95" s="194"/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4"/>
      <c r="AH95" s="194"/>
      <c r="AI95" s="194"/>
      <c r="AJ95" s="194"/>
      <c r="AK95" s="194"/>
      <c r="AL95" s="194"/>
      <c r="AM95" s="194"/>
      <c r="AN95" s="194"/>
      <c r="AO95" s="194"/>
    </row>
    <row r="96" spans="1:41">
      <c r="A96" s="70">
        <v>2211103</v>
      </c>
      <c r="B96" s="99" t="s">
        <v>51</v>
      </c>
      <c r="C96" s="82"/>
      <c r="D96" s="81"/>
      <c r="E96" s="60"/>
      <c r="F96" s="60"/>
      <c r="G96" s="107">
        <v>70000</v>
      </c>
      <c r="H96" s="193"/>
      <c r="I96" s="193"/>
      <c r="J96" s="194"/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194"/>
      <c r="W96" s="194"/>
      <c r="X96" s="194"/>
      <c r="Y96" s="194"/>
      <c r="Z96" s="194"/>
      <c r="AA96" s="194"/>
      <c r="AB96" s="194"/>
      <c r="AC96" s="194"/>
      <c r="AD96" s="194"/>
      <c r="AE96" s="194"/>
      <c r="AF96" s="194"/>
      <c r="AG96" s="194"/>
      <c r="AH96" s="194"/>
      <c r="AI96" s="194"/>
      <c r="AJ96" s="194"/>
      <c r="AK96" s="194"/>
      <c r="AL96" s="194"/>
      <c r="AM96" s="194"/>
      <c r="AN96" s="194"/>
      <c r="AO96" s="194"/>
    </row>
    <row r="97" spans="1:41" s="185" customFormat="1">
      <c r="A97" s="180"/>
      <c r="B97" s="181" t="s">
        <v>215</v>
      </c>
      <c r="C97" s="182"/>
      <c r="D97" s="180"/>
      <c r="E97" s="183"/>
      <c r="F97" s="183"/>
      <c r="G97" s="184"/>
      <c r="H97" s="193"/>
      <c r="I97" s="193"/>
      <c r="J97" s="194"/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  <c r="AE97" s="194"/>
      <c r="AF97" s="194"/>
      <c r="AG97" s="194"/>
      <c r="AH97" s="194"/>
      <c r="AI97" s="194"/>
      <c r="AJ97" s="194"/>
      <c r="AK97" s="194"/>
      <c r="AL97" s="194"/>
      <c r="AM97" s="194"/>
      <c r="AN97" s="194"/>
      <c r="AO97" s="194"/>
    </row>
    <row r="98" spans="1:41">
      <c r="A98" s="70">
        <v>2211201</v>
      </c>
      <c r="B98" s="99" t="s">
        <v>52</v>
      </c>
      <c r="C98" s="82"/>
      <c r="D98" s="81"/>
      <c r="E98" s="60"/>
      <c r="F98" s="60"/>
      <c r="G98" s="107">
        <v>500000</v>
      </c>
      <c r="H98" s="193"/>
      <c r="I98" s="193"/>
      <c r="J98" s="194"/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  <c r="AE98" s="194"/>
      <c r="AF98" s="194"/>
      <c r="AG98" s="194"/>
      <c r="AH98" s="194"/>
      <c r="AI98" s="194"/>
      <c r="AJ98" s="194"/>
      <c r="AK98" s="194"/>
      <c r="AL98" s="194"/>
      <c r="AM98" s="194"/>
      <c r="AN98" s="194"/>
      <c r="AO98" s="194"/>
    </row>
    <row r="99" spans="1:41">
      <c r="A99" s="81"/>
      <c r="B99" s="99" t="s">
        <v>216</v>
      </c>
      <c r="C99" s="82"/>
      <c r="D99" s="81"/>
      <c r="E99" s="60"/>
      <c r="F99" s="60"/>
      <c r="G99" s="107"/>
      <c r="H99" s="193"/>
      <c r="I99" s="193"/>
      <c r="J99" s="194"/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E99" s="194"/>
      <c r="AF99" s="194"/>
      <c r="AG99" s="194"/>
      <c r="AH99" s="194"/>
      <c r="AI99" s="194"/>
      <c r="AJ99" s="194"/>
      <c r="AK99" s="194"/>
      <c r="AL99" s="194"/>
      <c r="AM99" s="194"/>
      <c r="AN99" s="194"/>
      <c r="AO99" s="194"/>
    </row>
    <row r="100" spans="1:41">
      <c r="A100" s="81"/>
      <c r="B100" s="99" t="s">
        <v>217</v>
      </c>
      <c r="C100" s="82"/>
      <c r="D100" s="81"/>
      <c r="E100" s="60"/>
      <c r="F100" s="60"/>
      <c r="G100" s="107"/>
      <c r="H100" s="193"/>
      <c r="I100" s="193"/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194"/>
      <c r="AA100" s="194"/>
      <c r="AB100" s="194"/>
      <c r="AC100" s="194"/>
      <c r="AD100" s="194"/>
      <c r="AE100" s="194"/>
      <c r="AF100" s="194"/>
      <c r="AG100" s="194"/>
      <c r="AH100" s="194"/>
      <c r="AI100" s="194"/>
      <c r="AJ100" s="194"/>
      <c r="AK100" s="194"/>
      <c r="AL100" s="194"/>
      <c r="AM100" s="194"/>
      <c r="AN100" s="194"/>
      <c r="AO100" s="194"/>
    </row>
    <row r="101" spans="1:41" s="185" customFormat="1">
      <c r="A101" s="180"/>
      <c r="B101" s="181" t="s">
        <v>218</v>
      </c>
      <c r="C101" s="182"/>
      <c r="D101" s="180"/>
      <c r="E101" s="183"/>
      <c r="F101" s="183"/>
      <c r="G101" s="184"/>
      <c r="H101" s="193"/>
      <c r="I101" s="193"/>
      <c r="J101" s="194"/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  <c r="U101" s="194"/>
      <c r="V101" s="194"/>
      <c r="W101" s="194"/>
      <c r="X101" s="194"/>
      <c r="Y101" s="194"/>
      <c r="Z101" s="194"/>
      <c r="AA101" s="194"/>
      <c r="AB101" s="194"/>
      <c r="AC101" s="194"/>
      <c r="AD101" s="194"/>
      <c r="AE101" s="194"/>
      <c r="AF101" s="194"/>
      <c r="AG101" s="194"/>
      <c r="AH101" s="194"/>
      <c r="AI101" s="194"/>
      <c r="AJ101" s="194"/>
      <c r="AK101" s="194"/>
      <c r="AL101" s="194"/>
      <c r="AM101" s="194"/>
      <c r="AN101" s="194"/>
      <c r="AO101" s="194"/>
    </row>
    <row r="102" spans="1:41">
      <c r="A102" s="70">
        <v>2211301</v>
      </c>
      <c r="B102" s="64" t="s">
        <v>172</v>
      </c>
      <c r="C102" s="82"/>
      <c r="D102" s="81"/>
      <c r="E102" s="60"/>
      <c r="F102" s="60"/>
      <c r="G102" s="107">
        <v>30000</v>
      </c>
      <c r="H102" s="193"/>
      <c r="I102" s="193"/>
      <c r="J102" s="194"/>
      <c r="K102" s="194"/>
      <c r="L102" s="194"/>
      <c r="M102" s="194"/>
      <c r="N102" s="194"/>
      <c r="O102" s="194"/>
      <c r="P102" s="194"/>
      <c r="Q102" s="194"/>
      <c r="R102" s="194"/>
      <c r="S102" s="194"/>
      <c r="T102" s="194"/>
      <c r="U102" s="194"/>
      <c r="V102" s="194"/>
      <c r="W102" s="194"/>
      <c r="X102" s="194"/>
      <c r="Y102" s="194"/>
      <c r="Z102" s="194"/>
      <c r="AA102" s="194"/>
      <c r="AB102" s="194"/>
      <c r="AC102" s="194"/>
      <c r="AD102" s="194"/>
      <c r="AE102" s="194"/>
      <c r="AF102" s="194"/>
      <c r="AG102" s="194"/>
      <c r="AH102" s="194"/>
      <c r="AI102" s="194"/>
      <c r="AJ102" s="194"/>
      <c r="AK102" s="194"/>
      <c r="AL102" s="194"/>
      <c r="AM102" s="194"/>
      <c r="AN102" s="194"/>
      <c r="AO102" s="194"/>
    </row>
    <row r="103" spans="1:41">
      <c r="A103" s="70">
        <v>2211305</v>
      </c>
      <c r="B103" s="99" t="s">
        <v>54</v>
      </c>
      <c r="C103" s="82"/>
      <c r="D103" s="81"/>
      <c r="E103" s="60"/>
      <c r="F103" s="60"/>
      <c r="G103" s="107">
        <v>0</v>
      </c>
      <c r="H103" s="193"/>
      <c r="I103" s="193"/>
      <c r="J103" s="194"/>
      <c r="K103" s="194"/>
      <c r="L103" s="194"/>
      <c r="M103" s="194"/>
      <c r="N103" s="194"/>
      <c r="O103" s="194"/>
      <c r="P103" s="194"/>
      <c r="Q103" s="194"/>
      <c r="R103" s="194"/>
      <c r="S103" s="194"/>
      <c r="T103" s="194"/>
      <c r="U103" s="194"/>
      <c r="V103" s="194"/>
      <c r="W103" s="194"/>
      <c r="X103" s="194"/>
      <c r="Y103" s="194"/>
      <c r="Z103" s="194"/>
      <c r="AA103" s="194"/>
      <c r="AB103" s="194"/>
      <c r="AC103" s="194"/>
      <c r="AD103" s="194"/>
      <c r="AE103" s="194"/>
      <c r="AF103" s="194"/>
      <c r="AG103" s="194"/>
      <c r="AH103" s="194"/>
      <c r="AI103" s="194"/>
      <c r="AJ103" s="194"/>
      <c r="AK103" s="194"/>
      <c r="AL103" s="194"/>
      <c r="AM103" s="194"/>
      <c r="AN103" s="194"/>
      <c r="AO103" s="194"/>
    </row>
    <row r="104" spans="1:41">
      <c r="A104" s="70">
        <v>2211310</v>
      </c>
      <c r="B104" s="55" t="s">
        <v>55</v>
      </c>
      <c r="C104" s="82"/>
      <c r="D104" s="81"/>
      <c r="E104" s="60"/>
      <c r="F104" s="60"/>
      <c r="G104" s="107"/>
      <c r="H104" s="193"/>
      <c r="I104" s="193"/>
      <c r="J104" s="194"/>
      <c r="K104" s="194"/>
      <c r="L104" s="194"/>
      <c r="M104" s="194"/>
      <c r="N104" s="194"/>
      <c r="O104" s="194"/>
      <c r="P104" s="194"/>
      <c r="Q104" s="194"/>
      <c r="R104" s="194"/>
      <c r="S104" s="194"/>
      <c r="T104" s="194"/>
      <c r="U104" s="194"/>
      <c r="V104" s="194"/>
      <c r="W104" s="194"/>
      <c r="X104" s="194"/>
      <c r="Y104" s="194"/>
      <c r="Z104" s="194"/>
      <c r="AA104" s="194"/>
      <c r="AB104" s="194"/>
      <c r="AC104" s="194"/>
      <c r="AD104" s="194"/>
      <c r="AE104" s="194"/>
      <c r="AF104" s="194"/>
      <c r="AG104" s="194"/>
      <c r="AH104" s="194"/>
      <c r="AI104" s="194"/>
      <c r="AJ104" s="194"/>
      <c r="AK104" s="194"/>
      <c r="AL104" s="194"/>
      <c r="AM104" s="194"/>
      <c r="AN104" s="194"/>
      <c r="AO104" s="194"/>
    </row>
    <row r="105" spans="1:41">
      <c r="A105" s="102">
        <v>2211311</v>
      </c>
      <c r="B105" s="103" t="s">
        <v>219</v>
      </c>
      <c r="C105" s="82"/>
      <c r="D105" s="81"/>
      <c r="E105" s="60"/>
      <c r="F105" s="60"/>
      <c r="G105" s="107"/>
      <c r="H105" s="193"/>
      <c r="I105" s="193"/>
      <c r="J105" s="194"/>
      <c r="K105" s="194"/>
      <c r="L105" s="194"/>
      <c r="M105" s="194"/>
      <c r="N105" s="194"/>
      <c r="O105" s="194"/>
      <c r="P105" s="194"/>
      <c r="Q105" s="194"/>
      <c r="R105" s="194"/>
      <c r="S105" s="194"/>
      <c r="T105" s="194"/>
      <c r="U105" s="194"/>
      <c r="V105" s="194"/>
      <c r="W105" s="194"/>
      <c r="X105" s="194"/>
      <c r="Y105" s="194"/>
      <c r="Z105" s="194"/>
      <c r="AA105" s="194"/>
      <c r="AB105" s="194"/>
      <c r="AC105" s="194"/>
      <c r="AD105" s="194"/>
      <c r="AE105" s="194"/>
      <c r="AF105" s="194"/>
      <c r="AG105" s="194"/>
      <c r="AH105" s="194"/>
      <c r="AI105" s="194"/>
      <c r="AJ105" s="194"/>
      <c r="AK105" s="194"/>
      <c r="AL105" s="194"/>
      <c r="AM105" s="194"/>
      <c r="AN105" s="194"/>
      <c r="AO105" s="194"/>
    </row>
    <row r="106" spans="1:41" s="185" customFormat="1" ht="31.5">
      <c r="A106" s="180"/>
      <c r="B106" s="181" t="s">
        <v>220</v>
      </c>
      <c r="C106" s="182"/>
      <c r="D106" s="180"/>
      <c r="E106" s="183"/>
      <c r="F106" s="183"/>
      <c r="G106" s="184"/>
      <c r="H106" s="193"/>
      <c r="I106" s="193"/>
      <c r="J106" s="194"/>
      <c r="K106" s="194"/>
      <c r="L106" s="194"/>
      <c r="M106" s="194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  <c r="X106" s="194"/>
      <c r="Y106" s="194"/>
      <c r="Z106" s="194"/>
      <c r="AA106" s="194"/>
      <c r="AB106" s="194"/>
      <c r="AC106" s="194"/>
      <c r="AD106" s="194"/>
      <c r="AE106" s="194"/>
      <c r="AF106" s="194"/>
      <c r="AG106" s="194"/>
      <c r="AH106" s="194"/>
      <c r="AI106" s="194"/>
      <c r="AJ106" s="194"/>
      <c r="AK106" s="194"/>
      <c r="AL106" s="194"/>
      <c r="AM106" s="194"/>
      <c r="AN106" s="194"/>
      <c r="AO106" s="194"/>
    </row>
    <row r="107" spans="1:41">
      <c r="A107" s="70">
        <v>2220101</v>
      </c>
      <c r="B107" s="99" t="s">
        <v>56</v>
      </c>
      <c r="C107" s="82"/>
      <c r="D107" s="81"/>
      <c r="E107" s="60"/>
      <c r="F107" s="60"/>
      <c r="G107" s="107">
        <v>250000</v>
      </c>
      <c r="H107" s="193"/>
      <c r="I107" s="193"/>
      <c r="J107" s="194"/>
      <c r="K107" s="194"/>
      <c r="L107" s="194"/>
      <c r="M107" s="194"/>
      <c r="N107" s="194"/>
      <c r="O107" s="194"/>
      <c r="P107" s="194"/>
      <c r="Q107" s="194"/>
      <c r="R107" s="194"/>
      <c r="S107" s="194"/>
      <c r="T107" s="194"/>
      <c r="U107" s="194"/>
      <c r="V107" s="194"/>
      <c r="W107" s="194"/>
      <c r="X107" s="194"/>
      <c r="Y107" s="194"/>
      <c r="Z107" s="194"/>
      <c r="AA107" s="194"/>
      <c r="AB107" s="194"/>
      <c r="AC107" s="194"/>
      <c r="AD107" s="194"/>
      <c r="AE107" s="194"/>
      <c r="AF107" s="194"/>
      <c r="AG107" s="194"/>
      <c r="AH107" s="194"/>
      <c r="AI107" s="194"/>
      <c r="AJ107" s="194"/>
      <c r="AK107" s="194"/>
      <c r="AL107" s="194"/>
      <c r="AM107" s="194"/>
      <c r="AN107" s="194"/>
      <c r="AO107" s="194"/>
    </row>
    <row r="108" spans="1:41" s="185" customFormat="1">
      <c r="A108" s="180"/>
      <c r="B108" s="181" t="s">
        <v>221</v>
      </c>
      <c r="C108" s="182"/>
      <c r="D108" s="180"/>
      <c r="E108" s="183"/>
      <c r="F108" s="183"/>
      <c r="G108" s="184"/>
      <c r="H108" s="193"/>
      <c r="I108" s="193"/>
      <c r="J108" s="194"/>
      <c r="K108" s="194"/>
      <c r="L108" s="194"/>
      <c r="M108" s="194"/>
      <c r="N108" s="194"/>
      <c r="O108" s="194"/>
      <c r="P108" s="194"/>
      <c r="Q108" s="194"/>
      <c r="R108" s="194"/>
      <c r="S108" s="194"/>
      <c r="T108" s="194"/>
      <c r="U108" s="194"/>
      <c r="V108" s="194"/>
      <c r="W108" s="194"/>
      <c r="X108" s="194"/>
      <c r="Y108" s="194"/>
      <c r="Z108" s="194"/>
      <c r="AA108" s="194"/>
      <c r="AB108" s="194"/>
      <c r="AC108" s="194"/>
      <c r="AD108" s="194"/>
      <c r="AE108" s="194"/>
      <c r="AF108" s="194"/>
      <c r="AG108" s="194"/>
      <c r="AH108" s="194"/>
      <c r="AI108" s="194"/>
      <c r="AJ108" s="194"/>
      <c r="AK108" s="194"/>
      <c r="AL108" s="194"/>
      <c r="AM108" s="194"/>
      <c r="AN108" s="194"/>
      <c r="AO108" s="194"/>
    </row>
    <row r="109" spans="1:41">
      <c r="A109" s="70">
        <v>2220202</v>
      </c>
      <c r="B109" s="99" t="s">
        <v>57</v>
      </c>
      <c r="C109" s="82"/>
      <c r="D109" s="81"/>
      <c r="E109" s="60"/>
      <c r="F109" s="60"/>
      <c r="G109" s="107">
        <v>20000</v>
      </c>
      <c r="H109" s="193"/>
      <c r="I109" s="193"/>
      <c r="J109" s="194"/>
      <c r="K109" s="194"/>
      <c r="L109" s="194"/>
      <c r="M109" s="194"/>
      <c r="N109" s="194"/>
      <c r="O109" s="194"/>
      <c r="P109" s="194"/>
      <c r="Q109" s="194"/>
      <c r="R109" s="194"/>
      <c r="S109" s="194"/>
      <c r="T109" s="194"/>
      <c r="U109" s="194"/>
      <c r="V109" s="194"/>
      <c r="W109" s="194"/>
      <c r="X109" s="194"/>
      <c r="Y109" s="194"/>
      <c r="Z109" s="194"/>
      <c r="AA109" s="194"/>
      <c r="AB109" s="194"/>
      <c r="AC109" s="194"/>
      <c r="AD109" s="194"/>
      <c r="AE109" s="194"/>
      <c r="AF109" s="194"/>
      <c r="AG109" s="194"/>
      <c r="AH109" s="194"/>
      <c r="AI109" s="194"/>
      <c r="AJ109" s="194"/>
      <c r="AK109" s="194"/>
      <c r="AL109" s="194"/>
      <c r="AM109" s="194"/>
      <c r="AN109" s="194"/>
      <c r="AO109" s="194"/>
    </row>
    <row r="110" spans="1:41">
      <c r="A110" s="70">
        <v>2220205</v>
      </c>
      <c r="B110" s="99" t="s">
        <v>174</v>
      </c>
      <c r="C110" s="82"/>
      <c r="D110" s="81"/>
      <c r="E110" s="60"/>
      <c r="F110" s="60"/>
      <c r="G110" s="107">
        <v>20000</v>
      </c>
      <c r="H110" s="193"/>
      <c r="I110" s="193"/>
      <c r="J110" s="194"/>
      <c r="K110" s="194"/>
      <c r="L110" s="194"/>
      <c r="M110" s="194"/>
      <c r="N110" s="194"/>
      <c r="O110" s="194"/>
      <c r="P110" s="194"/>
      <c r="Q110" s="194"/>
      <c r="R110" s="194"/>
      <c r="S110" s="194"/>
      <c r="T110" s="194"/>
      <c r="U110" s="194"/>
      <c r="V110" s="194"/>
      <c r="W110" s="194"/>
      <c r="X110" s="194"/>
      <c r="Y110" s="194"/>
      <c r="Z110" s="194"/>
      <c r="AA110" s="194"/>
      <c r="AB110" s="194"/>
      <c r="AC110" s="194"/>
      <c r="AD110" s="194"/>
      <c r="AE110" s="194"/>
      <c r="AF110" s="194"/>
      <c r="AG110" s="194"/>
      <c r="AH110" s="194"/>
      <c r="AI110" s="194"/>
      <c r="AJ110" s="194"/>
      <c r="AK110" s="194"/>
      <c r="AL110" s="194"/>
      <c r="AM110" s="194"/>
      <c r="AN110" s="194"/>
      <c r="AO110" s="194"/>
    </row>
    <row r="111" spans="1:41">
      <c r="A111" s="88" t="s">
        <v>201</v>
      </c>
      <c r="B111" s="100"/>
      <c r="C111" s="94"/>
      <c r="D111" s="95"/>
      <c r="E111" s="96"/>
      <c r="F111" s="96"/>
      <c r="G111" s="108">
        <f>SUM(G90:G110)</f>
        <v>1280000</v>
      </c>
    </row>
    <row r="112" spans="1:41">
      <c r="A112" s="78" t="s">
        <v>222</v>
      </c>
      <c r="B112" s="99"/>
      <c r="C112" s="104"/>
      <c r="D112" s="81"/>
      <c r="E112" s="60"/>
      <c r="F112" s="60"/>
      <c r="G112" s="109">
        <f>SUM(G111+G88+G83+G61+G50+G38+G26+G14)</f>
        <v>8705256.1799999997</v>
      </c>
      <c r="I112" s="110">
        <f>H112-G112</f>
        <v>-8705256.1799999997</v>
      </c>
    </row>
  </sheetData>
  <mergeCells count="2">
    <mergeCell ref="A86:A87"/>
    <mergeCell ref="B86:B8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G15" sqref="G15"/>
    </sheetView>
  </sheetViews>
  <sheetFormatPr defaultColWidth="9" defaultRowHeight="15.75"/>
  <cols>
    <col min="1" max="1" width="10" style="138" customWidth="1"/>
    <col min="2" max="2" width="56.28515625" style="138" customWidth="1"/>
    <col min="3" max="3" width="9.7109375" style="138" customWidth="1"/>
    <col min="4" max="4" width="9" style="138"/>
    <col min="5" max="5" width="8.28515625" style="62" customWidth="1"/>
    <col min="6" max="6" width="11.7109375" style="62" customWidth="1"/>
    <col min="7" max="7" width="13" style="62" customWidth="1"/>
  </cols>
  <sheetData>
    <row r="1" spans="1:7">
      <c r="A1" s="111"/>
      <c r="B1" s="112" t="s">
        <v>184</v>
      </c>
      <c r="C1" s="111"/>
      <c r="D1" s="111"/>
      <c r="E1" s="113"/>
      <c r="F1" s="113"/>
      <c r="G1" s="113"/>
    </row>
    <row r="2" spans="1:7" ht="47.25">
      <c r="A2" s="114" t="s">
        <v>185</v>
      </c>
      <c r="B2" s="114" t="s">
        <v>186</v>
      </c>
      <c r="C2" s="115" t="s">
        <v>187</v>
      </c>
      <c r="D2" s="114" t="s">
        <v>188</v>
      </c>
      <c r="E2" s="114" t="s">
        <v>189</v>
      </c>
      <c r="F2" s="116" t="s">
        <v>190</v>
      </c>
      <c r="G2" s="116" t="s">
        <v>191</v>
      </c>
    </row>
    <row r="3" spans="1:7" ht="31.5">
      <c r="A3" s="111"/>
      <c r="B3" s="117" t="s">
        <v>206</v>
      </c>
      <c r="C3" s="118"/>
      <c r="D3" s="111"/>
      <c r="E3" s="113"/>
      <c r="F3" s="113"/>
      <c r="G3" s="113"/>
    </row>
    <row r="4" spans="1:7">
      <c r="A4" s="119">
        <v>2210301</v>
      </c>
      <c r="B4" s="111" t="s">
        <v>162</v>
      </c>
      <c r="C4" s="118" t="s">
        <v>210</v>
      </c>
      <c r="D4" s="111">
        <v>5</v>
      </c>
      <c r="E4" s="120">
        <v>4000</v>
      </c>
      <c r="F4" s="120">
        <f>D4*E4</f>
        <v>20000</v>
      </c>
      <c r="G4" s="120">
        <v>200000</v>
      </c>
    </row>
    <row r="5" spans="1:7">
      <c r="A5" s="119">
        <v>2210302</v>
      </c>
      <c r="B5" s="111" t="s">
        <v>28</v>
      </c>
      <c r="C5" s="118" t="s">
        <v>210</v>
      </c>
      <c r="D5" s="111">
        <v>5</v>
      </c>
      <c r="E5" s="120">
        <v>5000</v>
      </c>
      <c r="F5" s="120">
        <f>D5*E5</f>
        <v>25000</v>
      </c>
      <c r="G5" s="120">
        <v>200000</v>
      </c>
    </row>
    <row r="6" spans="1:7">
      <c r="A6" s="119">
        <v>2210303</v>
      </c>
      <c r="B6" s="111" t="s">
        <v>29</v>
      </c>
      <c r="C6" s="118" t="s">
        <v>210</v>
      </c>
      <c r="D6" s="111">
        <v>5</v>
      </c>
      <c r="E6" s="120">
        <v>3000</v>
      </c>
      <c r="F6" s="120">
        <v>15000</v>
      </c>
      <c r="G6" s="120">
        <v>200000</v>
      </c>
    </row>
    <row r="7" spans="1:7">
      <c r="A7" s="121" t="s">
        <v>201</v>
      </c>
      <c r="B7" s="122"/>
      <c r="C7" s="123"/>
      <c r="D7" s="122"/>
      <c r="E7" s="122"/>
      <c r="F7" s="124"/>
      <c r="G7" s="125">
        <f>SUM(G4:G6)</f>
        <v>600000</v>
      </c>
    </row>
    <row r="8" spans="1:7">
      <c r="A8" s="111"/>
      <c r="B8" s="126" t="s">
        <v>209</v>
      </c>
      <c r="C8" s="118"/>
      <c r="D8" s="111"/>
      <c r="E8" s="113"/>
      <c r="F8" s="113"/>
      <c r="G8" s="113"/>
    </row>
    <row r="9" spans="1:7">
      <c r="A9" s="127">
        <v>2210811</v>
      </c>
      <c r="B9" s="128" t="s">
        <v>231</v>
      </c>
      <c r="C9" s="118" t="s">
        <v>210</v>
      </c>
      <c r="D9" s="111">
        <v>5</v>
      </c>
      <c r="E9" s="120">
        <v>5000</v>
      </c>
      <c r="F9" s="120">
        <f>D9*E9*2</f>
        <v>50000</v>
      </c>
      <c r="G9" s="120">
        <f>F9*12</f>
        <v>600000</v>
      </c>
    </row>
    <row r="10" spans="1:7">
      <c r="A10" s="121" t="s">
        <v>201</v>
      </c>
      <c r="B10" s="129"/>
      <c r="C10" s="130"/>
      <c r="D10" s="131"/>
      <c r="E10" s="132"/>
      <c r="F10" s="132"/>
      <c r="G10" s="133">
        <f>SUM(G9:G9)</f>
        <v>600000</v>
      </c>
    </row>
    <row r="11" spans="1:7">
      <c r="A11" s="111"/>
      <c r="B11" s="117" t="s">
        <v>215</v>
      </c>
      <c r="C11" s="118"/>
      <c r="D11" s="111"/>
      <c r="E11" s="113"/>
      <c r="F11" s="113"/>
      <c r="G11" s="113"/>
    </row>
    <row r="12" spans="1:7">
      <c r="A12" s="134">
        <v>2211201</v>
      </c>
      <c r="B12" s="111" t="s">
        <v>52</v>
      </c>
      <c r="C12" s="118"/>
      <c r="D12" s="111"/>
      <c r="E12" s="113"/>
      <c r="F12" s="113"/>
      <c r="G12" s="120">
        <v>200000</v>
      </c>
    </row>
    <row r="13" spans="1:7">
      <c r="A13" s="121" t="s">
        <v>201</v>
      </c>
      <c r="B13" s="131"/>
      <c r="C13" s="130"/>
      <c r="D13" s="131"/>
      <c r="E13" s="135"/>
      <c r="F13" s="135"/>
      <c r="G13" s="133">
        <f>SUM(G11:G12)</f>
        <v>200000</v>
      </c>
    </row>
    <row r="14" spans="1:7">
      <c r="A14" s="126" t="s">
        <v>222</v>
      </c>
      <c r="B14" s="111"/>
      <c r="C14" s="136"/>
      <c r="D14" s="111"/>
      <c r="E14" s="113"/>
      <c r="F14" s="113"/>
      <c r="G14" s="137">
        <f>G13+G10+G7</f>
        <v>1400000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2"/>
  <sheetViews>
    <sheetView topLeftCell="A3" zoomScale="70" zoomScaleNormal="70" workbookViewId="0">
      <selection activeCell="P4" sqref="P4"/>
    </sheetView>
  </sheetViews>
  <sheetFormatPr defaultColWidth="9" defaultRowHeight="15.75"/>
  <cols>
    <col min="1" max="1" width="11.7109375" style="62" customWidth="1"/>
    <col min="2" max="2" width="60.28515625" style="62" customWidth="1"/>
    <col min="3" max="3" width="13.28515625" style="62" customWidth="1"/>
    <col min="4" max="4" width="13" style="62" customWidth="1"/>
    <col min="5" max="5" width="8.5703125" style="62" customWidth="1"/>
    <col min="6" max="6" width="11.42578125" style="62" customWidth="1"/>
    <col min="7" max="7" width="10.85546875" style="62" customWidth="1"/>
  </cols>
  <sheetData>
    <row r="1" spans="1:7">
      <c r="A1" s="310" t="s">
        <v>184</v>
      </c>
      <c r="B1" s="310"/>
      <c r="C1" s="310"/>
      <c r="D1" s="310"/>
      <c r="E1" s="310"/>
      <c r="F1" s="310"/>
      <c r="G1" s="311"/>
    </row>
    <row r="2" spans="1:7">
      <c r="A2" s="312" t="s">
        <v>177</v>
      </c>
      <c r="B2" s="312"/>
      <c r="C2" s="312"/>
      <c r="D2" s="312"/>
      <c r="E2" s="312"/>
      <c r="F2" s="312"/>
      <c r="G2" s="313"/>
    </row>
    <row r="3" spans="1:7" ht="47.25">
      <c r="A3" s="114" t="s">
        <v>185</v>
      </c>
      <c r="B3" s="114" t="s">
        <v>186</v>
      </c>
      <c r="C3" s="115" t="s">
        <v>187</v>
      </c>
      <c r="D3" s="114" t="s">
        <v>188</v>
      </c>
      <c r="E3" s="114" t="s">
        <v>189</v>
      </c>
      <c r="F3" s="116" t="s">
        <v>190</v>
      </c>
      <c r="G3" s="116" t="s">
        <v>191</v>
      </c>
    </row>
    <row r="4" spans="1:7">
      <c r="A4" s="119"/>
      <c r="B4" s="139" t="s">
        <v>205</v>
      </c>
      <c r="C4" s="139"/>
      <c r="D4" s="139"/>
      <c r="E4" s="139"/>
      <c r="F4" s="139"/>
      <c r="G4" s="140"/>
    </row>
    <row r="5" spans="1:7">
      <c r="A5" s="119">
        <v>2210201</v>
      </c>
      <c r="B5" s="141" t="s">
        <v>24</v>
      </c>
      <c r="C5" s="141"/>
      <c r="D5" s="141"/>
      <c r="E5" s="141"/>
      <c r="F5" s="141"/>
      <c r="G5" s="142">
        <v>20000</v>
      </c>
    </row>
    <row r="6" spans="1:7">
      <c r="A6" s="119"/>
      <c r="B6" s="139" t="s">
        <v>206</v>
      </c>
      <c r="C6" s="139"/>
      <c r="D6" s="139"/>
      <c r="E6" s="139"/>
      <c r="F6" s="139"/>
      <c r="G6" s="143"/>
    </row>
    <row r="7" spans="1:7">
      <c r="A7" s="119">
        <v>2210301</v>
      </c>
      <c r="B7" s="141" t="s">
        <v>162</v>
      </c>
      <c r="C7" s="118" t="s">
        <v>232</v>
      </c>
      <c r="D7" s="111">
        <v>10</v>
      </c>
      <c r="E7" s="120">
        <v>5000</v>
      </c>
      <c r="F7" s="142">
        <f>D7*E7</f>
        <v>50000</v>
      </c>
      <c r="G7" s="142">
        <f>F7*2</f>
        <v>100000</v>
      </c>
    </row>
    <row r="8" spans="1:7">
      <c r="A8" s="119">
        <v>2210302</v>
      </c>
      <c r="B8" s="141" t="s">
        <v>28</v>
      </c>
      <c r="C8" s="118" t="s">
        <v>232</v>
      </c>
      <c r="D8" s="111">
        <v>10</v>
      </c>
      <c r="E8" s="120">
        <v>10000</v>
      </c>
      <c r="F8" s="142">
        <f>D8*E8</f>
        <v>100000</v>
      </c>
      <c r="G8" s="142">
        <f>F8*1</f>
        <v>100000</v>
      </c>
    </row>
    <row r="9" spans="1:7">
      <c r="A9" s="119">
        <v>2210303</v>
      </c>
      <c r="B9" s="141" t="s">
        <v>29</v>
      </c>
      <c r="C9" s="118" t="s">
        <v>232</v>
      </c>
      <c r="D9" s="111">
        <v>10</v>
      </c>
      <c r="E9" s="120">
        <v>2000</v>
      </c>
      <c r="F9" s="142">
        <f>D9*E9</f>
        <v>20000</v>
      </c>
      <c r="G9" s="142">
        <f>F9*1</f>
        <v>20000</v>
      </c>
    </row>
    <row r="10" spans="1:7">
      <c r="A10" s="119"/>
      <c r="B10" s="139" t="s">
        <v>207</v>
      </c>
      <c r="C10" s="139"/>
      <c r="D10" s="139"/>
      <c r="E10" s="139"/>
      <c r="F10" s="139"/>
      <c r="G10" s="140"/>
    </row>
    <row r="11" spans="1:7">
      <c r="A11" s="119">
        <v>2210502</v>
      </c>
      <c r="B11" s="141" t="s">
        <v>31</v>
      </c>
      <c r="C11" s="141"/>
      <c r="D11" s="141"/>
      <c r="E11" s="141"/>
      <c r="F11" s="141"/>
      <c r="G11" s="142">
        <v>66628</v>
      </c>
    </row>
    <row r="12" spans="1:7">
      <c r="A12" s="119">
        <v>2210504</v>
      </c>
      <c r="B12" s="141" t="s">
        <v>35</v>
      </c>
      <c r="C12" s="141"/>
      <c r="D12" s="141"/>
      <c r="E12" s="141"/>
      <c r="F12" s="141"/>
      <c r="G12" s="140">
        <v>50000</v>
      </c>
    </row>
    <row r="13" spans="1:7">
      <c r="A13" s="119"/>
      <c r="B13" s="139" t="s">
        <v>233</v>
      </c>
      <c r="C13" s="139"/>
      <c r="D13" s="139"/>
      <c r="E13" s="139"/>
      <c r="F13" s="139"/>
      <c r="G13" s="140"/>
    </row>
    <row r="14" spans="1:7">
      <c r="A14" s="119">
        <v>2210701</v>
      </c>
      <c r="B14" s="141" t="s">
        <v>178</v>
      </c>
      <c r="C14" s="141"/>
      <c r="D14" s="141"/>
      <c r="E14" s="141"/>
      <c r="F14" s="141"/>
      <c r="G14" s="142">
        <v>220000</v>
      </c>
    </row>
    <row r="15" spans="1:7">
      <c r="A15" s="119">
        <v>2210702</v>
      </c>
      <c r="B15" s="141" t="s">
        <v>39</v>
      </c>
      <c r="C15" s="141"/>
      <c r="D15" s="141"/>
      <c r="E15" s="141"/>
      <c r="F15" s="141"/>
      <c r="G15" s="142">
        <v>150000</v>
      </c>
    </row>
    <row r="16" spans="1:7">
      <c r="A16" s="119">
        <v>2210703</v>
      </c>
      <c r="B16" s="141" t="s">
        <v>40</v>
      </c>
      <c r="C16" s="141"/>
      <c r="D16" s="141"/>
      <c r="E16" s="141"/>
      <c r="F16" s="141"/>
      <c r="G16" s="142">
        <v>300000</v>
      </c>
    </row>
    <row r="17" spans="1:7">
      <c r="A17" s="119">
        <v>2210704</v>
      </c>
      <c r="B17" s="141" t="s">
        <v>42</v>
      </c>
      <c r="C17" s="141"/>
      <c r="D17" s="141"/>
      <c r="E17" s="141"/>
      <c r="F17" s="141"/>
      <c r="G17" s="142">
        <v>300000</v>
      </c>
    </row>
    <row r="18" spans="1:7">
      <c r="A18" s="119">
        <v>2210710</v>
      </c>
      <c r="B18" s="141" t="s">
        <v>181</v>
      </c>
      <c r="C18" s="141"/>
      <c r="D18" s="141"/>
      <c r="E18" s="141"/>
      <c r="F18" s="141"/>
      <c r="G18" s="140">
        <v>300000</v>
      </c>
    </row>
    <row r="19" spans="1:7">
      <c r="A19" s="119"/>
      <c r="B19" s="139" t="s">
        <v>208</v>
      </c>
      <c r="C19" s="139"/>
      <c r="D19" s="139"/>
      <c r="E19" s="139"/>
      <c r="F19" s="139"/>
      <c r="G19" s="140"/>
    </row>
    <row r="20" spans="1:7">
      <c r="A20" s="119">
        <v>2210801</v>
      </c>
      <c r="B20" s="141" t="s">
        <v>164</v>
      </c>
      <c r="C20" s="141"/>
      <c r="D20" s="141"/>
      <c r="E20" s="141"/>
      <c r="F20" s="141"/>
      <c r="G20" s="142">
        <v>400000</v>
      </c>
    </row>
    <row r="21" spans="1:7">
      <c r="A21" s="111"/>
      <c r="B21" s="126" t="s">
        <v>209</v>
      </c>
      <c r="C21" s="126"/>
      <c r="D21" s="126"/>
      <c r="E21" s="126"/>
      <c r="F21" s="126"/>
      <c r="G21" s="140"/>
    </row>
    <row r="22" spans="1:7">
      <c r="A22" s="314">
        <v>2210802</v>
      </c>
      <c r="B22" s="316" t="s">
        <v>165</v>
      </c>
      <c r="C22" s="118" t="s">
        <v>210</v>
      </c>
      <c r="D22" s="111">
        <v>9</v>
      </c>
      <c r="E22" s="144">
        <v>10000</v>
      </c>
      <c r="F22" s="142">
        <f>D22*E22</f>
        <v>90000</v>
      </c>
      <c r="G22" s="142">
        <f>F22*5</f>
        <v>450000</v>
      </c>
    </row>
    <row r="23" spans="1:7">
      <c r="A23" s="315"/>
      <c r="B23" s="317"/>
      <c r="C23" s="118" t="s">
        <v>211</v>
      </c>
      <c r="D23" s="111">
        <v>1</v>
      </c>
      <c r="E23" s="144">
        <v>14000</v>
      </c>
      <c r="F23" s="142">
        <f>D23*E23</f>
        <v>14000</v>
      </c>
      <c r="G23" s="142">
        <f>F23*5</f>
        <v>70000</v>
      </c>
    </row>
    <row r="24" spans="1:7">
      <c r="A24" s="318">
        <v>2210811</v>
      </c>
      <c r="B24" s="316" t="s">
        <v>167</v>
      </c>
      <c r="C24" s="118" t="s">
        <v>210</v>
      </c>
      <c r="D24" s="111">
        <v>9</v>
      </c>
      <c r="E24" s="144">
        <v>10000</v>
      </c>
      <c r="F24" s="142">
        <f t="shared" ref="F24:F25" si="0">D24*E24</f>
        <v>90000</v>
      </c>
      <c r="G24" s="142">
        <f>F24*14</f>
        <v>1260000</v>
      </c>
    </row>
    <row r="25" spans="1:7">
      <c r="A25" s="319"/>
      <c r="B25" s="317"/>
      <c r="C25" s="118" t="s">
        <v>211</v>
      </c>
      <c r="D25" s="111">
        <v>1</v>
      </c>
      <c r="E25" s="144">
        <v>14000</v>
      </c>
      <c r="F25" s="142">
        <f t="shared" si="0"/>
        <v>14000</v>
      </c>
      <c r="G25" s="142">
        <f>F25*14</f>
        <v>196000</v>
      </c>
    </row>
    <row r="26" spans="1:7">
      <c r="A26" s="134"/>
      <c r="B26" s="139" t="s">
        <v>214</v>
      </c>
      <c r="C26" s="139"/>
      <c r="D26" s="139"/>
      <c r="E26" s="139"/>
      <c r="F26" s="139"/>
      <c r="G26" s="140"/>
    </row>
    <row r="27" spans="1:7" ht="31.5">
      <c r="A27" s="134">
        <v>2211101</v>
      </c>
      <c r="B27" s="145" t="s">
        <v>169</v>
      </c>
      <c r="C27" s="141"/>
      <c r="D27" s="141"/>
      <c r="E27" s="141"/>
      <c r="F27" s="141"/>
      <c r="G27" s="140">
        <v>100000</v>
      </c>
    </row>
    <row r="28" spans="1:7">
      <c r="A28" s="134">
        <v>2211102</v>
      </c>
      <c r="B28" s="141" t="s">
        <v>50</v>
      </c>
      <c r="C28" s="141"/>
      <c r="D28" s="141"/>
      <c r="E28" s="141"/>
      <c r="F28" s="141"/>
      <c r="G28" s="140">
        <v>10000</v>
      </c>
    </row>
    <row r="29" spans="1:7">
      <c r="A29" s="134"/>
      <c r="B29" s="139" t="s">
        <v>215</v>
      </c>
      <c r="C29" s="139"/>
      <c r="D29" s="139"/>
      <c r="E29" s="139"/>
      <c r="F29" s="139"/>
      <c r="G29" s="140"/>
    </row>
    <row r="30" spans="1:7">
      <c r="A30" s="134">
        <v>2211201</v>
      </c>
      <c r="B30" s="141" t="s">
        <v>52</v>
      </c>
      <c r="C30" s="141"/>
      <c r="D30" s="141"/>
      <c r="E30" s="141"/>
      <c r="F30" s="141"/>
      <c r="G30" s="140">
        <v>240000</v>
      </c>
    </row>
    <row r="31" spans="1:7">
      <c r="A31" s="134"/>
      <c r="B31" s="141"/>
      <c r="C31" s="141"/>
      <c r="D31" s="141"/>
      <c r="E31" s="141"/>
      <c r="F31" s="141"/>
      <c r="G31" s="140"/>
    </row>
    <row r="32" spans="1:7">
      <c r="A32" s="146" t="s">
        <v>222</v>
      </c>
      <c r="B32" s="113"/>
      <c r="C32" s="113"/>
      <c r="D32" s="113"/>
      <c r="E32" s="113"/>
      <c r="F32" s="113"/>
      <c r="G32" s="147">
        <f>SUM(G4:G31)</f>
        <v>4352628</v>
      </c>
    </row>
  </sheetData>
  <mergeCells count="6">
    <mergeCell ref="A1:G1"/>
    <mergeCell ref="A2:G2"/>
    <mergeCell ref="A22:A23"/>
    <mergeCell ref="B22:B23"/>
    <mergeCell ref="A24:A25"/>
    <mergeCell ref="B24:B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E14" sqref="E14"/>
    </sheetView>
  </sheetViews>
  <sheetFormatPr defaultColWidth="9" defaultRowHeight="15.75"/>
  <cols>
    <col min="1" max="1" width="6" style="62" customWidth="1"/>
    <col min="2" max="2" width="27.28515625" style="62" customWidth="1"/>
    <col min="3" max="3" width="11" style="62" customWidth="1"/>
    <col min="4" max="4" width="10.7109375" style="62" customWidth="1"/>
    <col min="5" max="5" width="9.28515625" style="62" customWidth="1"/>
    <col min="6" max="6" width="10.140625" style="62" customWidth="1"/>
  </cols>
  <sheetData>
    <row r="1" spans="1:6">
      <c r="A1" s="320" t="s">
        <v>234</v>
      </c>
      <c r="B1" s="320"/>
      <c r="C1" s="320"/>
      <c r="D1" s="320"/>
      <c r="E1" s="320"/>
      <c r="F1" s="320"/>
    </row>
    <row r="2" spans="1:6">
      <c r="A2" s="321" t="s">
        <v>235</v>
      </c>
      <c r="B2" s="321"/>
      <c r="C2" s="321"/>
      <c r="D2" s="321"/>
      <c r="E2" s="321"/>
      <c r="F2" s="321"/>
    </row>
    <row r="3" spans="1:6" ht="47.25">
      <c r="A3" s="148" t="s">
        <v>236</v>
      </c>
      <c r="B3" s="149" t="s">
        <v>237</v>
      </c>
      <c r="C3" s="149" t="s">
        <v>238</v>
      </c>
      <c r="D3" s="149" t="s">
        <v>239</v>
      </c>
      <c r="E3" s="149" t="s">
        <v>240</v>
      </c>
      <c r="F3" s="149" t="s">
        <v>222</v>
      </c>
    </row>
    <row r="4" spans="1:6" ht="47.25">
      <c r="A4" s="150">
        <v>1</v>
      </c>
      <c r="B4" s="151" t="s">
        <v>241</v>
      </c>
      <c r="C4" s="152">
        <v>40</v>
      </c>
      <c r="D4" s="153">
        <v>5</v>
      </c>
      <c r="E4" s="153">
        <v>500</v>
      </c>
      <c r="F4" s="154">
        <v>150000</v>
      </c>
    </row>
    <row r="5" spans="1:6" ht="31.5">
      <c r="A5" s="150">
        <v>2</v>
      </c>
      <c r="B5" s="151" t="s">
        <v>242</v>
      </c>
      <c r="C5" s="152"/>
      <c r="D5" s="153"/>
      <c r="E5" s="153"/>
      <c r="F5" s="154">
        <v>100000</v>
      </c>
    </row>
    <row r="6" spans="1:6" ht="22.5" customHeight="1">
      <c r="A6" s="150">
        <v>3</v>
      </c>
      <c r="B6" s="152" t="s">
        <v>243</v>
      </c>
      <c r="C6" s="151"/>
      <c r="D6" s="155"/>
      <c r="E6" s="155"/>
      <c r="F6" s="154">
        <v>1400000</v>
      </c>
    </row>
    <row r="7" spans="1:6" ht="47.25">
      <c r="A7" s="150">
        <v>4</v>
      </c>
      <c r="B7" s="152" t="s">
        <v>244</v>
      </c>
      <c r="C7" s="156">
        <v>25</v>
      </c>
      <c r="D7" s="157">
        <v>5</v>
      </c>
      <c r="E7" s="157">
        <v>1000</v>
      </c>
      <c r="F7" s="154">
        <v>100000</v>
      </c>
    </row>
    <row r="8" spans="1:6" ht="22.5" customHeight="1">
      <c r="A8" s="150">
        <v>5</v>
      </c>
      <c r="B8" s="152" t="s">
        <v>245</v>
      </c>
      <c r="C8" s="151"/>
      <c r="D8" s="155"/>
      <c r="E8" s="155"/>
      <c r="F8" s="158">
        <v>0</v>
      </c>
    </row>
    <row r="9" spans="1:6" ht="22.5" customHeight="1">
      <c r="A9" s="150">
        <v>6</v>
      </c>
      <c r="B9" s="152" t="s">
        <v>246</v>
      </c>
      <c r="C9" s="151"/>
      <c r="D9" s="155"/>
      <c r="E9" s="155"/>
      <c r="F9" s="154">
        <v>100000</v>
      </c>
    </row>
    <row r="10" spans="1:6" ht="22.5" customHeight="1">
      <c r="A10" s="150">
        <v>7</v>
      </c>
      <c r="B10" s="152" t="s">
        <v>247</v>
      </c>
      <c r="C10" s="151"/>
      <c r="D10" s="155"/>
      <c r="E10" s="155"/>
      <c r="F10" s="154">
        <v>150000</v>
      </c>
    </row>
    <row r="11" spans="1:6" ht="23.25" customHeight="1">
      <c r="A11" s="151"/>
      <c r="B11" s="159" t="s">
        <v>222</v>
      </c>
      <c r="C11" s="160"/>
      <c r="D11" s="161"/>
      <c r="E11" s="161"/>
      <c r="F11" s="162">
        <f>SUM(F4:F10)</f>
        <v>2000000</v>
      </c>
    </row>
    <row r="12" spans="1:6">
      <c r="A12" s="163"/>
    </row>
    <row r="13" spans="1:6">
      <c r="A13" s="163"/>
    </row>
    <row r="14" spans="1:6">
      <c r="A14" s="164"/>
    </row>
  </sheetData>
  <mergeCells count="2">
    <mergeCell ref="A1:F1"/>
    <mergeCell ref="A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54"/>
  <sheetViews>
    <sheetView topLeftCell="A146" workbookViewId="0">
      <selection activeCell="C152" sqref="C152"/>
    </sheetView>
  </sheetViews>
  <sheetFormatPr defaultColWidth="9.140625" defaultRowHeight="14.25"/>
  <cols>
    <col min="1" max="1" width="7.140625" style="2" customWidth="1"/>
    <col min="2" max="2" width="37.28515625" style="3" customWidth="1"/>
    <col min="3" max="3" width="40.5703125" style="2" customWidth="1"/>
    <col min="4" max="4" width="23.7109375" style="40" customWidth="1"/>
    <col min="5" max="5" width="17.7109375" style="44" customWidth="1"/>
    <col min="6" max="6" width="21.7109375" style="40" customWidth="1"/>
    <col min="7" max="7" width="11.42578125" style="2" customWidth="1"/>
    <col min="8" max="16384" width="9.140625" style="1"/>
  </cols>
  <sheetData>
    <row r="1" spans="1:7" ht="16.5" customHeight="1" thickTop="1">
      <c r="A1" s="326" t="s">
        <v>394</v>
      </c>
      <c r="B1" s="297"/>
      <c r="C1" s="297"/>
      <c r="D1" s="297"/>
      <c r="E1" s="297"/>
      <c r="F1" s="297"/>
      <c r="G1" s="297"/>
    </row>
    <row r="2" spans="1:7" ht="15.75" customHeight="1">
      <c r="A2" s="5"/>
      <c r="B2" s="298"/>
      <c r="C2" s="298"/>
      <c r="D2" s="298"/>
      <c r="E2" s="298"/>
      <c r="F2" s="298"/>
      <c r="G2" s="298"/>
    </row>
    <row r="3" spans="1:7" ht="15.75">
      <c r="A3" s="5"/>
      <c r="B3" s="299"/>
      <c r="C3" s="299"/>
      <c r="D3" s="299"/>
      <c r="E3" s="299"/>
      <c r="F3" s="299"/>
      <c r="G3" s="299"/>
    </row>
    <row r="4" spans="1:7" ht="31.5">
      <c r="A4" s="6" t="s">
        <v>1</v>
      </c>
      <c r="B4" s="14" t="s">
        <v>3</v>
      </c>
      <c r="C4" s="14" t="s">
        <v>4</v>
      </c>
      <c r="D4" s="32" t="s">
        <v>18</v>
      </c>
      <c r="E4" s="32" t="s">
        <v>19</v>
      </c>
      <c r="F4" s="32" t="s">
        <v>5</v>
      </c>
      <c r="G4" s="14" t="s">
        <v>6</v>
      </c>
    </row>
    <row r="5" spans="1:7" customFormat="1" ht="15.75" customHeight="1">
      <c r="A5" s="1"/>
      <c r="B5" s="300"/>
      <c r="C5" s="300"/>
      <c r="D5" s="204"/>
      <c r="E5" s="204"/>
      <c r="F5" s="204"/>
      <c r="G5" s="60"/>
    </row>
    <row r="6" spans="1:7" customFormat="1" ht="15.75">
      <c r="A6" s="65"/>
      <c r="B6" s="336" t="s">
        <v>409</v>
      </c>
      <c r="C6" s="337"/>
      <c r="D6" s="205"/>
      <c r="E6" s="107"/>
      <c r="F6" s="205"/>
      <c r="G6" s="60"/>
    </row>
    <row r="7" spans="1:7" customFormat="1" ht="30.75" customHeight="1">
      <c r="A7" s="68"/>
      <c r="B7" s="9" t="s">
        <v>153</v>
      </c>
      <c r="C7" s="9" t="s">
        <v>291</v>
      </c>
      <c r="D7" s="224">
        <v>2349216</v>
      </c>
      <c r="E7" s="107">
        <v>0</v>
      </c>
      <c r="F7" s="206">
        <f>D7</f>
        <v>2349216</v>
      </c>
      <c r="G7" s="64" t="s">
        <v>7</v>
      </c>
    </row>
    <row r="8" spans="1:7" customFormat="1" ht="31.5">
      <c r="A8" s="68"/>
      <c r="B8" s="233" t="s">
        <v>154</v>
      </c>
      <c r="C8" s="9" t="s">
        <v>292</v>
      </c>
      <c r="D8" s="205">
        <v>222000</v>
      </c>
      <c r="E8" s="107">
        <v>0</v>
      </c>
      <c r="F8" s="206">
        <f>D8</f>
        <v>222000</v>
      </c>
      <c r="G8" s="64" t="s">
        <v>7</v>
      </c>
    </row>
    <row r="9" spans="1:7" customFormat="1" ht="31.5" customHeight="1">
      <c r="A9" s="68"/>
      <c r="B9" s="233" t="s">
        <v>155</v>
      </c>
      <c r="C9" s="9" t="s">
        <v>22</v>
      </c>
      <c r="D9" s="205">
        <v>129600</v>
      </c>
      <c r="E9" s="107">
        <v>0</v>
      </c>
      <c r="F9" s="206">
        <f>D9</f>
        <v>129600</v>
      </c>
      <c r="G9" s="64" t="s">
        <v>7</v>
      </c>
    </row>
    <row r="10" spans="1:7" customFormat="1" ht="32.25" customHeight="1">
      <c r="A10" s="68"/>
      <c r="B10" s="233" t="s">
        <v>156</v>
      </c>
      <c r="C10" s="9" t="s">
        <v>295</v>
      </c>
      <c r="D10" s="205">
        <v>469843.20000000001</v>
      </c>
      <c r="E10" s="107">
        <v>0</v>
      </c>
      <c r="F10" s="206">
        <f>D10</f>
        <v>469843.20000000001</v>
      </c>
      <c r="G10" s="64" t="s">
        <v>7</v>
      </c>
    </row>
    <row r="11" spans="1:7" s="250" customFormat="1" ht="37.5" customHeight="1">
      <c r="A11" s="249"/>
      <c r="B11" s="233" t="s">
        <v>156</v>
      </c>
      <c r="C11" s="9" t="s">
        <v>296</v>
      </c>
      <c r="D11" s="45">
        <v>986410.8</v>
      </c>
      <c r="E11" s="330">
        <v>0</v>
      </c>
      <c r="F11" s="46">
        <f>D11</f>
        <v>986410.8</v>
      </c>
      <c r="G11" s="9" t="s">
        <v>7</v>
      </c>
    </row>
    <row r="12" spans="1:7" customFormat="1" ht="15.75">
      <c r="A12" s="65"/>
      <c r="B12" s="288"/>
      <c r="C12" s="67"/>
      <c r="D12" s="205"/>
      <c r="E12" s="107">
        <v>0</v>
      </c>
      <c r="F12" s="206">
        <f>D12</f>
        <v>0</v>
      </c>
      <c r="G12" s="60"/>
    </row>
    <row r="13" spans="1:7" customFormat="1" ht="15.75">
      <c r="A13" s="68"/>
      <c r="B13" s="29" t="s">
        <v>158</v>
      </c>
      <c r="C13" s="9" t="s">
        <v>23</v>
      </c>
      <c r="D13" s="206">
        <v>36000</v>
      </c>
      <c r="E13" s="107">
        <v>0</v>
      </c>
      <c r="F13" s="206">
        <f>D13</f>
        <v>36000</v>
      </c>
      <c r="G13" s="64" t="s">
        <v>7</v>
      </c>
    </row>
    <row r="14" spans="1:7" customFormat="1" ht="15.75">
      <c r="A14" s="68"/>
      <c r="B14" s="29" t="s">
        <v>159</v>
      </c>
      <c r="C14" s="59" t="s">
        <v>160</v>
      </c>
      <c r="D14" s="206">
        <v>18000</v>
      </c>
      <c r="E14" s="107">
        <v>0</v>
      </c>
      <c r="F14" s="206">
        <f>D14</f>
        <v>18000</v>
      </c>
      <c r="G14" s="64" t="s">
        <v>7</v>
      </c>
    </row>
    <row r="15" spans="1:7" customFormat="1" ht="31.5">
      <c r="A15" s="68"/>
      <c r="B15" s="9" t="s">
        <v>24</v>
      </c>
      <c r="C15" s="54" t="s">
        <v>148</v>
      </c>
      <c r="D15" s="206">
        <v>48000</v>
      </c>
      <c r="E15" s="107">
        <v>0</v>
      </c>
      <c r="F15" s="206">
        <f>D15</f>
        <v>48000</v>
      </c>
      <c r="G15" s="64" t="s">
        <v>7</v>
      </c>
    </row>
    <row r="16" spans="1:7" customFormat="1" ht="15.75">
      <c r="A16" s="68"/>
      <c r="B16" s="9" t="s">
        <v>25</v>
      </c>
      <c r="C16" s="54" t="s">
        <v>161</v>
      </c>
      <c r="D16" s="206">
        <v>45000</v>
      </c>
      <c r="E16" s="107">
        <v>0</v>
      </c>
      <c r="F16" s="206">
        <f>D16</f>
        <v>45000</v>
      </c>
      <c r="G16" s="64" t="s">
        <v>7</v>
      </c>
    </row>
    <row r="17" spans="1:7" customFormat="1" ht="15.75">
      <c r="A17" s="68"/>
      <c r="B17" s="9" t="s">
        <v>26</v>
      </c>
      <c r="C17" s="54" t="s">
        <v>27</v>
      </c>
      <c r="D17" s="206">
        <v>144000</v>
      </c>
      <c r="E17" s="107">
        <v>0</v>
      </c>
      <c r="F17" s="206">
        <f>D17</f>
        <v>144000</v>
      </c>
      <c r="G17" s="64" t="s">
        <v>7</v>
      </c>
    </row>
    <row r="18" spans="1:7" s="250" customFormat="1" ht="47.25">
      <c r="A18" s="249"/>
      <c r="B18" s="30" t="s">
        <v>162</v>
      </c>
      <c r="C18" s="234" t="s">
        <v>163</v>
      </c>
      <c r="D18" s="46">
        <v>80000</v>
      </c>
      <c r="E18" s="330">
        <v>0</v>
      </c>
      <c r="F18" s="46">
        <f>D18</f>
        <v>80000</v>
      </c>
      <c r="G18" s="9" t="s">
        <v>7</v>
      </c>
    </row>
    <row r="19" spans="1:7" customFormat="1" ht="31.5">
      <c r="A19" s="68"/>
      <c r="B19" s="234" t="s">
        <v>28</v>
      </c>
      <c r="C19" s="56" t="s">
        <v>147</v>
      </c>
      <c r="D19" s="206">
        <v>246786.18</v>
      </c>
      <c r="E19" s="107">
        <v>0</v>
      </c>
      <c r="F19" s="206">
        <f>D19</f>
        <v>246786.18</v>
      </c>
      <c r="G19" s="64" t="s">
        <v>7</v>
      </c>
    </row>
    <row r="20" spans="1:7" customFormat="1" ht="15.75">
      <c r="A20" s="68"/>
      <c r="B20" s="234" t="s">
        <v>29</v>
      </c>
      <c r="C20" s="54" t="s">
        <v>30</v>
      </c>
      <c r="D20" s="206">
        <v>300000</v>
      </c>
      <c r="E20" s="107">
        <v>0</v>
      </c>
      <c r="F20" s="206">
        <f>D20</f>
        <v>300000</v>
      </c>
      <c r="G20" s="64" t="s">
        <v>7</v>
      </c>
    </row>
    <row r="21" spans="1:7" customFormat="1" ht="31.5">
      <c r="A21" s="68"/>
      <c r="B21" s="234" t="s">
        <v>31</v>
      </c>
      <c r="C21" s="9" t="s">
        <v>32</v>
      </c>
      <c r="D21" s="206">
        <v>30000</v>
      </c>
      <c r="E21" s="107">
        <v>0</v>
      </c>
      <c r="F21" s="206">
        <f>D21</f>
        <v>30000</v>
      </c>
      <c r="G21" s="64" t="s">
        <v>7</v>
      </c>
    </row>
    <row r="22" spans="1:7" customFormat="1" ht="31.5">
      <c r="A22" s="68"/>
      <c r="B22" s="234" t="s">
        <v>33</v>
      </c>
      <c r="C22" s="9" t="s">
        <v>34</v>
      </c>
      <c r="D22" s="206">
        <v>20000</v>
      </c>
      <c r="E22" s="107">
        <v>0</v>
      </c>
      <c r="F22" s="206">
        <f>D22</f>
        <v>20000</v>
      </c>
      <c r="G22" s="64" t="s">
        <v>7</v>
      </c>
    </row>
    <row r="23" spans="1:7" customFormat="1" ht="31.5">
      <c r="A23" s="68"/>
      <c r="B23" s="234" t="s">
        <v>35</v>
      </c>
      <c r="C23" s="56" t="s">
        <v>36</v>
      </c>
      <c r="D23" s="206">
        <v>50000</v>
      </c>
      <c r="E23" s="107">
        <v>0</v>
      </c>
      <c r="F23" s="206">
        <f>D23</f>
        <v>50000</v>
      </c>
      <c r="G23" s="64" t="s">
        <v>7</v>
      </c>
    </row>
    <row r="24" spans="1:7" customFormat="1" ht="15.75">
      <c r="A24" s="68"/>
      <c r="B24" s="234" t="s">
        <v>37</v>
      </c>
      <c r="C24" s="9" t="s">
        <v>38</v>
      </c>
      <c r="D24" s="205">
        <v>30000</v>
      </c>
      <c r="E24" s="107">
        <v>0</v>
      </c>
      <c r="F24" s="206">
        <f>D24</f>
        <v>30000</v>
      </c>
      <c r="G24" s="64"/>
    </row>
    <row r="25" spans="1:7" customFormat="1" ht="47.25">
      <c r="A25" s="68"/>
      <c r="B25" s="9" t="s">
        <v>164</v>
      </c>
      <c r="C25" s="9" t="s">
        <v>43</v>
      </c>
      <c r="D25" s="206">
        <v>250000</v>
      </c>
      <c r="E25" s="107">
        <v>0</v>
      </c>
      <c r="F25" s="206">
        <f>D25</f>
        <v>250000</v>
      </c>
      <c r="G25" s="64" t="s">
        <v>7</v>
      </c>
    </row>
    <row r="26" spans="1:7" customFormat="1" ht="15.75">
      <c r="A26" s="68"/>
      <c r="B26" s="9" t="s">
        <v>165</v>
      </c>
      <c r="C26" s="9" t="s">
        <v>44</v>
      </c>
      <c r="D26" s="205">
        <v>702400</v>
      </c>
      <c r="E26" s="107">
        <v>0</v>
      </c>
      <c r="F26" s="206">
        <f>D26</f>
        <v>702400</v>
      </c>
      <c r="G26" s="64" t="s">
        <v>7</v>
      </c>
    </row>
    <row r="27" spans="1:7" customFormat="1" ht="15.75">
      <c r="A27" s="68"/>
      <c r="B27" s="9" t="s">
        <v>45</v>
      </c>
      <c r="C27" s="9" t="s">
        <v>166</v>
      </c>
      <c r="D27" s="205">
        <v>50000</v>
      </c>
      <c r="E27" s="107">
        <v>0</v>
      </c>
      <c r="F27" s="206">
        <f>D27</f>
        <v>50000</v>
      </c>
      <c r="G27" s="64" t="s">
        <v>7</v>
      </c>
    </row>
    <row r="28" spans="1:7" customFormat="1" ht="15.75">
      <c r="A28" s="68"/>
      <c r="B28" s="9" t="s">
        <v>167</v>
      </c>
      <c r="C28" s="9" t="s">
        <v>183</v>
      </c>
      <c r="D28" s="205">
        <v>1248000</v>
      </c>
      <c r="E28" s="107">
        <v>0</v>
      </c>
      <c r="F28" s="206">
        <f>D28</f>
        <v>1248000</v>
      </c>
      <c r="G28" s="64" t="s">
        <v>7</v>
      </c>
    </row>
    <row r="29" spans="1:7" customFormat="1" ht="15.75">
      <c r="A29" s="70"/>
      <c r="B29" s="234" t="s">
        <v>168</v>
      </c>
      <c r="C29" s="9" t="s">
        <v>47</v>
      </c>
      <c r="D29" s="206">
        <v>80000</v>
      </c>
      <c r="E29" s="107">
        <v>0</v>
      </c>
      <c r="F29" s="206">
        <f>D29</f>
        <v>80000</v>
      </c>
      <c r="G29" s="64" t="s">
        <v>7</v>
      </c>
    </row>
    <row r="30" spans="1:7" customFormat="1" ht="31.5">
      <c r="A30" s="70"/>
      <c r="B30" s="30" t="s">
        <v>318</v>
      </c>
      <c r="C30" s="54" t="s">
        <v>48</v>
      </c>
      <c r="D30" s="205">
        <v>80000</v>
      </c>
      <c r="E30" s="107">
        <v>0</v>
      </c>
      <c r="F30" s="206">
        <f>D30</f>
        <v>80000</v>
      </c>
      <c r="G30" s="64" t="s">
        <v>7</v>
      </c>
    </row>
    <row r="31" spans="1:7" customFormat="1" ht="33.75" customHeight="1">
      <c r="A31" s="70"/>
      <c r="B31" s="9" t="s">
        <v>169</v>
      </c>
      <c r="C31" s="9" t="s">
        <v>49</v>
      </c>
      <c r="D31" s="206">
        <v>200000</v>
      </c>
      <c r="E31" s="107">
        <v>0</v>
      </c>
      <c r="F31" s="206">
        <f>D31</f>
        <v>200000</v>
      </c>
      <c r="G31" s="64" t="s">
        <v>7</v>
      </c>
    </row>
    <row r="32" spans="1:7" customFormat="1" ht="31.5">
      <c r="A32" s="70"/>
      <c r="B32" s="234" t="s">
        <v>50</v>
      </c>
      <c r="C32" s="9" t="s">
        <v>170</v>
      </c>
      <c r="D32" s="206">
        <v>30000</v>
      </c>
      <c r="E32" s="107">
        <v>0</v>
      </c>
      <c r="F32" s="206">
        <f>D32</f>
        <v>30000</v>
      </c>
      <c r="G32" s="64" t="s">
        <v>7</v>
      </c>
    </row>
    <row r="33" spans="1:7" customFormat="1" ht="31.5">
      <c r="A33" s="70"/>
      <c r="B33" s="234" t="s">
        <v>51</v>
      </c>
      <c r="C33" s="9" t="s">
        <v>171</v>
      </c>
      <c r="D33" s="206">
        <v>70000</v>
      </c>
      <c r="E33" s="107">
        <v>0</v>
      </c>
      <c r="F33" s="206">
        <f>D33</f>
        <v>70000</v>
      </c>
      <c r="G33" s="64" t="s">
        <v>7</v>
      </c>
    </row>
    <row r="34" spans="1:7" customFormat="1" ht="31.5">
      <c r="A34" s="70"/>
      <c r="B34" s="234" t="s">
        <v>52</v>
      </c>
      <c r="C34" s="9" t="s">
        <v>149</v>
      </c>
      <c r="D34" s="206">
        <v>500000</v>
      </c>
      <c r="E34" s="107">
        <v>0</v>
      </c>
      <c r="F34" s="206">
        <f>D34</f>
        <v>500000</v>
      </c>
      <c r="G34" s="64" t="s">
        <v>7</v>
      </c>
    </row>
    <row r="35" spans="1:7" customFormat="1" ht="31.5">
      <c r="A35" s="70"/>
      <c r="B35" s="29" t="s">
        <v>172</v>
      </c>
      <c r="C35" s="9" t="s">
        <v>53</v>
      </c>
      <c r="D35" s="206">
        <v>30000</v>
      </c>
      <c r="E35" s="107">
        <v>0</v>
      </c>
      <c r="F35" s="206">
        <f>D35</f>
        <v>30000</v>
      </c>
      <c r="G35" s="64" t="s">
        <v>7</v>
      </c>
    </row>
    <row r="36" spans="1:7" customFormat="1" ht="31.5">
      <c r="A36" s="70"/>
      <c r="B36" s="234" t="s">
        <v>56</v>
      </c>
      <c r="C36" s="9" t="s">
        <v>173</v>
      </c>
      <c r="D36" s="206">
        <v>250000</v>
      </c>
      <c r="E36" s="107">
        <v>0</v>
      </c>
      <c r="F36" s="206">
        <f>D36</f>
        <v>250000</v>
      </c>
      <c r="G36" s="64" t="s">
        <v>7</v>
      </c>
    </row>
    <row r="37" spans="1:7" customFormat="1" ht="31.5">
      <c r="A37" s="70"/>
      <c r="B37" s="234" t="s">
        <v>57</v>
      </c>
      <c r="C37" s="9" t="s">
        <v>58</v>
      </c>
      <c r="D37" s="206">
        <v>20000</v>
      </c>
      <c r="E37" s="107">
        <v>0</v>
      </c>
      <c r="F37" s="206">
        <f>D37</f>
        <v>20000</v>
      </c>
      <c r="G37" s="64" t="s">
        <v>7</v>
      </c>
    </row>
    <row r="38" spans="1:7" customFormat="1" ht="31.5">
      <c r="A38" s="70"/>
      <c r="B38" s="234" t="s">
        <v>174</v>
      </c>
      <c r="C38" s="9" t="s">
        <v>175</v>
      </c>
      <c r="D38" s="206">
        <v>20000</v>
      </c>
      <c r="E38" s="107">
        <v>0</v>
      </c>
      <c r="F38" s="206">
        <f>D38</f>
        <v>20000</v>
      </c>
      <c r="G38" s="64" t="s">
        <v>7</v>
      </c>
    </row>
    <row r="39" spans="1:7" customFormat="1" ht="31.5">
      <c r="A39" s="68"/>
      <c r="B39" s="335" t="s">
        <v>408</v>
      </c>
      <c r="C39" s="63"/>
      <c r="D39" s="205"/>
      <c r="E39" s="107">
        <v>0</v>
      </c>
      <c r="F39" s="206">
        <f>D39</f>
        <v>0</v>
      </c>
      <c r="G39" s="72"/>
    </row>
    <row r="40" spans="1:7" ht="15.75">
      <c r="A40" s="7"/>
      <c r="B40" s="256" t="s">
        <v>145</v>
      </c>
      <c r="C40" s="63" t="s">
        <v>146</v>
      </c>
      <c r="D40" s="205">
        <v>600000</v>
      </c>
      <c r="E40" s="107">
        <v>0</v>
      </c>
      <c r="F40" s="206">
        <f>D40</f>
        <v>600000</v>
      </c>
      <c r="G40" s="60"/>
    </row>
    <row r="41" spans="1:7" ht="31.5">
      <c r="A41" s="7"/>
      <c r="B41" s="234" t="s">
        <v>28</v>
      </c>
      <c r="C41" s="56" t="s">
        <v>147</v>
      </c>
      <c r="D41" s="206">
        <v>200000</v>
      </c>
      <c r="E41" s="107">
        <v>0</v>
      </c>
      <c r="F41" s="206">
        <f>D41</f>
        <v>200000</v>
      </c>
      <c r="G41" s="64" t="s">
        <v>7</v>
      </c>
    </row>
    <row r="42" spans="1:7" ht="15.75">
      <c r="A42" s="7"/>
      <c r="B42" s="234" t="s">
        <v>29</v>
      </c>
      <c r="C42" s="54" t="s">
        <v>30</v>
      </c>
      <c r="D42" s="206">
        <v>200000</v>
      </c>
      <c r="E42" s="107">
        <v>0</v>
      </c>
      <c r="F42" s="206">
        <f>D42</f>
        <v>200000</v>
      </c>
      <c r="G42" s="64" t="s">
        <v>7</v>
      </c>
    </row>
    <row r="43" spans="1:7" customFormat="1" ht="47.25">
      <c r="A43" s="68"/>
      <c r="B43" s="30" t="s">
        <v>162</v>
      </c>
      <c r="C43" s="54" t="s">
        <v>163</v>
      </c>
      <c r="D43" s="206">
        <v>200000</v>
      </c>
      <c r="E43" s="107">
        <v>0</v>
      </c>
      <c r="F43" s="206">
        <f>D43</f>
        <v>200000</v>
      </c>
      <c r="G43" s="64" t="s">
        <v>7</v>
      </c>
    </row>
    <row r="44" spans="1:7" ht="31.5">
      <c r="A44" s="7"/>
      <c r="B44" s="234" t="s">
        <v>52</v>
      </c>
      <c r="C44" s="9" t="s">
        <v>149</v>
      </c>
      <c r="D44" s="206">
        <v>200000</v>
      </c>
      <c r="E44" s="107">
        <v>0</v>
      </c>
      <c r="F44" s="206">
        <f>D44</f>
        <v>200000</v>
      </c>
      <c r="G44" s="64" t="s">
        <v>7</v>
      </c>
    </row>
    <row r="45" spans="1:7" customFormat="1" ht="15.75">
      <c r="A45" s="1"/>
      <c r="B45" s="301" t="s">
        <v>407</v>
      </c>
      <c r="C45" s="301"/>
      <c r="D45" s="207"/>
      <c r="E45" s="107">
        <v>0</v>
      </c>
      <c r="F45" s="207"/>
      <c r="G45" s="64"/>
    </row>
    <row r="46" spans="1:7" customFormat="1" ht="15.75">
      <c r="A46" s="68"/>
      <c r="B46" s="234" t="s">
        <v>24</v>
      </c>
      <c r="C46" s="54" t="s">
        <v>148</v>
      </c>
      <c r="D46" s="208">
        <v>20000</v>
      </c>
      <c r="E46" s="107">
        <v>0</v>
      </c>
      <c r="F46" s="208">
        <f>D46</f>
        <v>20000</v>
      </c>
      <c r="G46" s="64" t="s">
        <v>7</v>
      </c>
    </row>
    <row r="47" spans="1:7" customFormat="1" ht="15.75">
      <c r="A47" s="68"/>
      <c r="B47" s="234" t="s">
        <v>162</v>
      </c>
      <c r="C47" s="54" t="s">
        <v>163</v>
      </c>
      <c r="D47" s="208">
        <v>100000</v>
      </c>
      <c r="E47" s="107">
        <v>0</v>
      </c>
      <c r="F47" s="208">
        <f>D47</f>
        <v>100000</v>
      </c>
      <c r="G47" s="64" t="s">
        <v>7</v>
      </c>
    </row>
    <row r="48" spans="1:7" customFormat="1" ht="31.5">
      <c r="A48" s="68"/>
      <c r="B48" s="234" t="s">
        <v>28</v>
      </c>
      <c r="C48" s="56" t="s">
        <v>147</v>
      </c>
      <c r="D48" s="208">
        <v>100000</v>
      </c>
      <c r="E48" s="107">
        <v>0</v>
      </c>
      <c r="F48" s="208">
        <f>D48</f>
        <v>100000</v>
      </c>
      <c r="G48" s="64" t="s">
        <v>7</v>
      </c>
    </row>
    <row r="49" spans="1:7" customFormat="1" ht="15.75">
      <c r="A49" s="68"/>
      <c r="B49" s="234" t="s">
        <v>29</v>
      </c>
      <c r="C49" s="54" t="s">
        <v>30</v>
      </c>
      <c r="D49" s="208">
        <v>20000</v>
      </c>
      <c r="E49" s="107">
        <v>0</v>
      </c>
      <c r="F49" s="208">
        <f>D49</f>
        <v>20000</v>
      </c>
      <c r="G49" s="64" t="s">
        <v>7</v>
      </c>
    </row>
    <row r="50" spans="1:7" customFormat="1" ht="33.75" customHeight="1">
      <c r="A50" s="68"/>
      <c r="B50" s="234" t="s">
        <v>31</v>
      </c>
      <c r="C50" s="9" t="s">
        <v>32</v>
      </c>
      <c r="D50" s="208">
        <v>66628</v>
      </c>
      <c r="E50" s="107">
        <v>0</v>
      </c>
      <c r="F50" s="208">
        <f>D50</f>
        <v>66628</v>
      </c>
      <c r="G50" s="64" t="s">
        <v>7</v>
      </c>
    </row>
    <row r="51" spans="1:7" customFormat="1" ht="31.5">
      <c r="A51" s="68"/>
      <c r="B51" s="234" t="s">
        <v>35</v>
      </c>
      <c r="C51" s="9" t="s">
        <v>36</v>
      </c>
      <c r="D51" s="205">
        <v>50000</v>
      </c>
      <c r="E51" s="107">
        <v>0</v>
      </c>
      <c r="F51" s="208">
        <f>D51</f>
        <v>50000</v>
      </c>
      <c r="G51" s="64" t="s">
        <v>7</v>
      </c>
    </row>
    <row r="52" spans="1:7" customFormat="1" ht="31.5">
      <c r="A52" s="68"/>
      <c r="B52" s="234" t="s">
        <v>178</v>
      </c>
      <c r="C52" s="9" t="s">
        <v>179</v>
      </c>
      <c r="D52" s="208">
        <v>220000</v>
      </c>
      <c r="E52" s="107">
        <v>0</v>
      </c>
      <c r="F52" s="208">
        <f>D52</f>
        <v>220000</v>
      </c>
      <c r="G52" s="64" t="s">
        <v>7</v>
      </c>
    </row>
    <row r="53" spans="1:7" s="255" customFormat="1" ht="65.25">
      <c r="A53" s="252"/>
      <c r="B53" s="10" t="s">
        <v>316</v>
      </c>
      <c r="C53" s="10" t="s">
        <v>317</v>
      </c>
      <c r="D53" s="254">
        <v>150000</v>
      </c>
      <c r="E53" s="330">
        <v>0</v>
      </c>
      <c r="F53" s="254">
        <f>D53</f>
        <v>150000</v>
      </c>
      <c r="G53" s="10" t="s">
        <v>7</v>
      </c>
    </row>
    <row r="54" spans="1:7" customFormat="1" ht="31.5">
      <c r="A54" s="68"/>
      <c r="B54" s="9" t="s">
        <v>40</v>
      </c>
      <c r="C54" s="9" t="s">
        <v>41</v>
      </c>
      <c r="D54" s="208">
        <v>300000</v>
      </c>
      <c r="E54" s="107">
        <v>0</v>
      </c>
      <c r="F54" s="208">
        <f>D54</f>
        <v>300000</v>
      </c>
      <c r="G54" s="64" t="s">
        <v>7</v>
      </c>
    </row>
    <row r="55" spans="1:7" customFormat="1" ht="31.5">
      <c r="A55" s="68"/>
      <c r="B55" s="9" t="s">
        <v>42</v>
      </c>
      <c r="C55" s="9" t="s">
        <v>180</v>
      </c>
      <c r="D55" s="208">
        <v>300000</v>
      </c>
      <c r="E55" s="107">
        <v>0</v>
      </c>
      <c r="F55" s="208">
        <f>D55</f>
        <v>300000</v>
      </c>
      <c r="G55" s="64" t="s">
        <v>7</v>
      </c>
    </row>
    <row r="56" spans="1:7" customFormat="1" ht="31.5">
      <c r="A56" s="68"/>
      <c r="B56" s="9" t="s">
        <v>181</v>
      </c>
      <c r="C56" s="9" t="s">
        <v>182</v>
      </c>
      <c r="D56" s="205">
        <v>300000</v>
      </c>
      <c r="E56" s="107">
        <v>0</v>
      </c>
      <c r="F56" s="208">
        <f>D56</f>
        <v>300000</v>
      </c>
      <c r="G56" s="64" t="s">
        <v>7</v>
      </c>
    </row>
    <row r="57" spans="1:7" customFormat="1" ht="47.25">
      <c r="A57" s="68"/>
      <c r="B57" s="9" t="s">
        <v>164</v>
      </c>
      <c r="C57" s="9" t="s">
        <v>43</v>
      </c>
      <c r="D57" s="208">
        <v>400000</v>
      </c>
      <c r="E57" s="107">
        <v>0</v>
      </c>
      <c r="F57" s="208">
        <f>D57</f>
        <v>400000</v>
      </c>
      <c r="G57" s="64" t="s">
        <v>7</v>
      </c>
    </row>
    <row r="58" spans="1:7" customFormat="1" ht="15.75">
      <c r="A58" s="73"/>
      <c r="B58" s="9" t="s">
        <v>165</v>
      </c>
      <c r="C58" s="9" t="s">
        <v>44</v>
      </c>
      <c r="D58" s="208">
        <v>520000</v>
      </c>
      <c r="E58" s="107">
        <v>0</v>
      </c>
      <c r="F58" s="208">
        <f>D58</f>
        <v>520000</v>
      </c>
      <c r="G58" s="64" t="s">
        <v>7</v>
      </c>
    </row>
    <row r="59" spans="1:7" customFormat="1" ht="15.75">
      <c r="A59" s="74"/>
      <c r="B59" s="29" t="s">
        <v>167</v>
      </c>
      <c r="C59" s="9" t="s">
        <v>183</v>
      </c>
      <c r="D59" s="208">
        <v>1456000</v>
      </c>
      <c r="E59" s="107">
        <v>0</v>
      </c>
      <c r="F59" s="208">
        <f>D59</f>
        <v>1456000</v>
      </c>
      <c r="G59" s="64" t="s">
        <v>7</v>
      </c>
    </row>
    <row r="60" spans="1:7" customFormat="1" ht="47.25">
      <c r="A60" s="70"/>
      <c r="B60" s="234" t="s">
        <v>169</v>
      </c>
      <c r="C60" s="9" t="s">
        <v>49</v>
      </c>
      <c r="D60" s="205">
        <v>100000</v>
      </c>
      <c r="E60" s="107">
        <v>0</v>
      </c>
      <c r="F60" s="208">
        <f>D60</f>
        <v>100000</v>
      </c>
      <c r="G60" s="64" t="s">
        <v>7</v>
      </c>
    </row>
    <row r="61" spans="1:7" customFormat="1" ht="31.5">
      <c r="A61" s="70"/>
      <c r="B61" s="234" t="s">
        <v>50</v>
      </c>
      <c r="C61" s="9" t="s">
        <v>170</v>
      </c>
      <c r="D61" s="205">
        <v>10000</v>
      </c>
      <c r="E61" s="107">
        <v>0</v>
      </c>
      <c r="F61" s="208">
        <f>D61</f>
        <v>10000</v>
      </c>
      <c r="G61" s="64" t="s">
        <v>7</v>
      </c>
    </row>
    <row r="62" spans="1:7" customFormat="1" ht="31.5">
      <c r="A62" s="70"/>
      <c r="B62" s="234" t="s">
        <v>52</v>
      </c>
      <c r="C62" s="9" t="s">
        <v>149</v>
      </c>
      <c r="D62" s="205">
        <v>240000</v>
      </c>
      <c r="E62" s="107">
        <v>0</v>
      </c>
      <c r="F62" s="208">
        <f>D62</f>
        <v>240000</v>
      </c>
      <c r="G62" s="64" t="s">
        <v>7</v>
      </c>
    </row>
    <row r="63" spans="1:7" customFormat="1" ht="15.75">
      <c r="A63" s="1"/>
      <c r="B63" s="290" t="s">
        <v>406</v>
      </c>
      <c r="C63" s="290"/>
      <c r="D63" s="205"/>
      <c r="E63" s="107">
        <v>0</v>
      </c>
      <c r="F63" s="206">
        <f>D63</f>
        <v>0</v>
      </c>
      <c r="G63" s="64"/>
    </row>
    <row r="64" spans="1:7" ht="31.5">
      <c r="A64" s="7"/>
      <c r="B64" s="29" t="s">
        <v>11</v>
      </c>
      <c r="C64" s="63" t="s">
        <v>12</v>
      </c>
      <c r="D64" s="35">
        <v>12415275.810000001</v>
      </c>
      <c r="E64" s="107">
        <v>0</v>
      </c>
      <c r="F64" s="206">
        <f>D64</f>
        <v>12415275.810000001</v>
      </c>
      <c r="G64" s="10" t="s">
        <v>7</v>
      </c>
    </row>
    <row r="65" spans="1:7" ht="31.5">
      <c r="A65" s="7"/>
      <c r="B65" s="29" t="s">
        <v>13</v>
      </c>
      <c r="C65" s="63" t="s">
        <v>59</v>
      </c>
      <c r="D65" s="47">
        <v>10000000</v>
      </c>
      <c r="E65" s="107">
        <v>0</v>
      </c>
      <c r="F65" s="206">
        <f>D65</f>
        <v>10000000</v>
      </c>
      <c r="G65" s="10" t="s">
        <v>7</v>
      </c>
    </row>
    <row r="66" spans="1:7" ht="126">
      <c r="A66" s="7"/>
      <c r="B66" s="30" t="s">
        <v>60</v>
      </c>
      <c r="C66" s="30" t="s">
        <v>64</v>
      </c>
      <c r="D66" s="18">
        <v>6000000</v>
      </c>
      <c r="E66" s="107">
        <v>0</v>
      </c>
      <c r="F66" s="206">
        <f>D66</f>
        <v>6000000</v>
      </c>
      <c r="G66" s="10" t="s">
        <v>7</v>
      </c>
    </row>
    <row r="67" spans="1:7" ht="15.75">
      <c r="A67" s="7"/>
      <c r="B67" s="292" t="s">
        <v>405</v>
      </c>
      <c r="C67" s="293"/>
      <c r="D67" s="33"/>
      <c r="E67" s="107">
        <v>0</v>
      </c>
      <c r="F67" s="206">
        <f>D67</f>
        <v>0</v>
      </c>
      <c r="G67" s="19"/>
    </row>
    <row r="68" spans="1:7" ht="47.25">
      <c r="A68" s="7"/>
      <c r="B68" s="20" t="s">
        <v>9</v>
      </c>
      <c r="C68" s="17" t="s">
        <v>10</v>
      </c>
      <c r="D68" s="18">
        <v>7636190</v>
      </c>
      <c r="E68" s="107">
        <v>0</v>
      </c>
      <c r="F68" s="206">
        <f>D68</f>
        <v>7636190</v>
      </c>
      <c r="G68" s="17" t="s">
        <v>7</v>
      </c>
    </row>
    <row r="69" spans="1:7" ht="15.75">
      <c r="A69" s="7"/>
      <c r="B69" s="221" t="s">
        <v>404</v>
      </c>
      <c r="C69" s="222"/>
      <c r="D69" s="246"/>
      <c r="E69" s="107">
        <v>0</v>
      </c>
      <c r="F69" s="246"/>
      <c r="G69" s="223"/>
    </row>
    <row r="70" spans="1:7" ht="63">
      <c r="A70" s="7"/>
      <c r="B70" s="51" t="s">
        <v>65</v>
      </c>
      <c r="C70" s="52" t="s">
        <v>78</v>
      </c>
      <c r="D70" s="18">
        <v>223000</v>
      </c>
      <c r="E70" s="107">
        <v>0</v>
      </c>
      <c r="F70" s="18">
        <f>D70</f>
        <v>223000</v>
      </c>
      <c r="G70" s="21" t="s">
        <v>7</v>
      </c>
    </row>
    <row r="71" spans="1:7" ht="63">
      <c r="A71" s="7"/>
      <c r="B71" s="51" t="s">
        <v>66</v>
      </c>
      <c r="C71" s="52" t="s">
        <v>78</v>
      </c>
      <c r="D71" s="18">
        <v>223000</v>
      </c>
      <c r="E71" s="107">
        <v>0</v>
      </c>
      <c r="F71" s="18">
        <f>D71</f>
        <v>223000</v>
      </c>
      <c r="G71" s="21" t="s">
        <v>7</v>
      </c>
    </row>
    <row r="72" spans="1:7" ht="63">
      <c r="A72" s="7"/>
      <c r="B72" s="51" t="s">
        <v>67</v>
      </c>
      <c r="C72" s="52" t="s">
        <v>78</v>
      </c>
      <c r="D72" s="18">
        <v>223000</v>
      </c>
      <c r="E72" s="107">
        <v>0</v>
      </c>
      <c r="F72" s="18">
        <f>D72</f>
        <v>223000</v>
      </c>
      <c r="G72" s="21" t="s">
        <v>7</v>
      </c>
    </row>
    <row r="73" spans="1:7" ht="63">
      <c r="A73" s="7"/>
      <c r="B73" s="51" t="s">
        <v>68</v>
      </c>
      <c r="C73" s="52" t="s">
        <v>78</v>
      </c>
      <c r="D73" s="18">
        <v>223000</v>
      </c>
      <c r="E73" s="107">
        <v>0</v>
      </c>
      <c r="F73" s="18">
        <f>D73</f>
        <v>223000</v>
      </c>
      <c r="G73" s="21" t="s">
        <v>7</v>
      </c>
    </row>
    <row r="74" spans="1:7" ht="63">
      <c r="A74" s="7"/>
      <c r="B74" s="51" t="s">
        <v>69</v>
      </c>
      <c r="C74" s="52" t="s">
        <v>78</v>
      </c>
      <c r="D74" s="18">
        <v>223000</v>
      </c>
      <c r="E74" s="107">
        <v>0</v>
      </c>
      <c r="F74" s="18">
        <f>D74</f>
        <v>223000</v>
      </c>
      <c r="G74" s="21" t="s">
        <v>7</v>
      </c>
    </row>
    <row r="75" spans="1:7" ht="63">
      <c r="A75" s="7"/>
      <c r="B75" s="51" t="s">
        <v>70</v>
      </c>
      <c r="C75" s="52" t="s">
        <v>78</v>
      </c>
      <c r="D75" s="18">
        <v>223000</v>
      </c>
      <c r="E75" s="107">
        <v>0</v>
      </c>
      <c r="F75" s="18">
        <f>D75</f>
        <v>223000</v>
      </c>
      <c r="G75" s="21" t="s">
        <v>7</v>
      </c>
    </row>
    <row r="76" spans="1:7" ht="63">
      <c r="A76" s="7"/>
      <c r="B76" s="51" t="s">
        <v>71</v>
      </c>
      <c r="C76" s="52" t="s">
        <v>78</v>
      </c>
      <c r="D76" s="18">
        <v>223000</v>
      </c>
      <c r="E76" s="107">
        <v>0</v>
      </c>
      <c r="F76" s="18">
        <f>D76</f>
        <v>223000</v>
      </c>
      <c r="G76" s="21" t="s">
        <v>7</v>
      </c>
    </row>
    <row r="77" spans="1:7" ht="63">
      <c r="A77" s="7"/>
      <c r="B77" s="51" t="s">
        <v>72</v>
      </c>
      <c r="C77" s="52" t="s">
        <v>78</v>
      </c>
      <c r="D77" s="18">
        <v>223000</v>
      </c>
      <c r="E77" s="107">
        <v>0</v>
      </c>
      <c r="F77" s="18">
        <f>D77</f>
        <v>223000</v>
      </c>
      <c r="G77" s="21" t="s">
        <v>7</v>
      </c>
    </row>
    <row r="78" spans="1:7" ht="63">
      <c r="A78" s="7"/>
      <c r="B78" s="51" t="s">
        <v>73</v>
      </c>
      <c r="C78" s="52" t="s">
        <v>78</v>
      </c>
      <c r="D78" s="18">
        <v>223000</v>
      </c>
      <c r="E78" s="107">
        <v>0</v>
      </c>
      <c r="F78" s="18">
        <f>D78</f>
        <v>223000</v>
      </c>
      <c r="G78" s="21" t="s">
        <v>7</v>
      </c>
    </row>
    <row r="79" spans="1:7" ht="63">
      <c r="A79" s="7"/>
      <c r="B79" s="51" t="s">
        <v>74</v>
      </c>
      <c r="C79" s="52" t="s">
        <v>78</v>
      </c>
      <c r="D79" s="18">
        <v>223000</v>
      </c>
      <c r="E79" s="107">
        <v>0</v>
      </c>
      <c r="F79" s="18">
        <f>D79</f>
        <v>223000</v>
      </c>
      <c r="G79" s="21" t="s">
        <v>7</v>
      </c>
    </row>
    <row r="80" spans="1:7" ht="63">
      <c r="A80" s="7"/>
      <c r="B80" s="51" t="s">
        <v>75</v>
      </c>
      <c r="C80" s="52" t="s">
        <v>78</v>
      </c>
      <c r="D80" s="18">
        <v>223000</v>
      </c>
      <c r="E80" s="107">
        <v>0</v>
      </c>
      <c r="F80" s="18">
        <f>D80</f>
        <v>223000</v>
      </c>
      <c r="G80" s="21" t="s">
        <v>7</v>
      </c>
    </row>
    <row r="81" spans="1:7" ht="63">
      <c r="A81" s="7"/>
      <c r="B81" s="51" t="s">
        <v>76</v>
      </c>
      <c r="C81" s="52" t="s">
        <v>78</v>
      </c>
      <c r="D81" s="18">
        <v>223000</v>
      </c>
      <c r="E81" s="107">
        <v>0</v>
      </c>
      <c r="F81" s="18">
        <f>D81</f>
        <v>223000</v>
      </c>
      <c r="G81" s="21" t="s">
        <v>7</v>
      </c>
    </row>
    <row r="82" spans="1:7" ht="63">
      <c r="A82" s="7"/>
      <c r="B82" s="51" t="s">
        <v>77</v>
      </c>
      <c r="C82" s="52" t="s">
        <v>78</v>
      </c>
      <c r="D82" s="18">
        <v>223000</v>
      </c>
      <c r="E82" s="107">
        <v>0</v>
      </c>
      <c r="F82" s="18">
        <f>D82</f>
        <v>223000</v>
      </c>
      <c r="G82" s="21" t="s">
        <v>7</v>
      </c>
    </row>
    <row r="83" spans="1:7" ht="15.75">
      <c r="A83" s="7"/>
      <c r="B83" s="50"/>
      <c r="C83" s="17"/>
      <c r="D83" s="18"/>
      <c r="E83" s="107">
        <v>0</v>
      </c>
      <c r="F83" s="23"/>
      <c r="G83" s="21"/>
    </row>
    <row r="84" spans="1:7" ht="15.75">
      <c r="A84" s="7"/>
      <c r="B84" s="50"/>
      <c r="C84" s="15"/>
      <c r="D84" s="34"/>
      <c r="E84" s="107">
        <v>0</v>
      </c>
      <c r="F84" s="34"/>
      <c r="G84" s="15"/>
    </row>
    <row r="85" spans="1:7" ht="94.5">
      <c r="A85" s="7"/>
      <c r="B85" s="31" t="s">
        <v>79</v>
      </c>
      <c r="C85" s="53" t="s">
        <v>391</v>
      </c>
      <c r="D85" s="209">
        <v>2550000</v>
      </c>
      <c r="E85" s="107">
        <v>0</v>
      </c>
      <c r="F85" s="23">
        <f>D85</f>
        <v>2550000</v>
      </c>
      <c r="G85" s="17" t="s">
        <v>7</v>
      </c>
    </row>
    <row r="86" spans="1:7" ht="47.25">
      <c r="A86" s="7"/>
      <c r="B86" s="31" t="s">
        <v>80</v>
      </c>
      <c r="C86" s="31" t="s">
        <v>294</v>
      </c>
      <c r="D86" s="209">
        <v>350000</v>
      </c>
      <c r="E86" s="107">
        <v>0</v>
      </c>
      <c r="F86" s="23">
        <f>D86</f>
        <v>350000</v>
      </c>
      <c r="G86" s="17" t="s">
        <v>7</v>
      </c>
    </row>
    <row r="87" spans="1:7" ht="15.75" customHeight="1">
      <c r="A87" s="7"/>
      <c r="B87" s="334" t="s">
        <v>15</v>
      </c>
      <c r="C87" s="333"/>
      <c r="D87" s="247"/>
      <c r="E87" s="107">
        <v>0</v>
      </c>
      <c r="F87" s="33"/>
      <c r="G87" s="220"/>
    </row>
    <row r="88" spans="1:7" ht="31.5">
      <c r="A88" s="7"/>
      <c r="B88" s="58" t="s">
        <v>82</v>
      </c>
      <c r="C88" s="56" t="s">
        <v>98</v>
      </c>
      <c r="D88" s="210">
        <v>2000000</v>
      </c>
      <c r="E88" s="107">
        <v>0</v>
      </c>
      <c r="F88" s="23">
        <f>D88</f>
        <v>2000000</v>
      </c>
      <c r="G88" s="16" t="s">
        <v>7</v>
      </c>
    </row>
    <row r="89" spans="1:7" ht="31.5">
      <c r="A89" s="7"/>
      <c r="B89" s="235" t="s">
        <v>88</v>
      </c>
      <c r="C89" s="56" t="s">
        <v>98</v>
      </c>
      <c r="D89" s="210">
        <v>2000000</v>
      </c>
      <c r="E89" s="107">
        <v>0</v>
      </c>
      <c r="F89" s="23">
        <f>D89</f>
        <v>2000000</v>
      </c>
      <c r="G89" s="16" t="s">
        <v>7</v>
      </c>
    </row>
    <row r="90" spans="1:7" ht="30">
      <c r="A90" s="7"/>
      <c r="B90" s="235" t="s">
        <v>99</v>
      </c>
      <c r="C90" s="225" t="s">
        <v>302</v>
      </c>
      <c r="D90" s="212">
        <v>500000</v>
      </c>
      <c r="E90" s="41">
        <v>0</v>
      </c>
      <c r="F90" s="23">
        <f>D90</f>
        <v>500000</v>
      </c>
      <c r="G90" s="16" t="s">
        <v>7</v>
      </c>
    </row>
    <row r="91" spans="1:7" ht="30">
      <c r="A91" s="7"/>
      <c r="B91" s="236" t="s">
        <v>100</v>
      </c>
      <c r="C91" s="225" t="s">
        <v>303</v>
      </c>
      <c r="D91" s="212">
        <v>500000</v>
      </c>
      <c r="E91" s="41">
        <v>0</v>
      </c>
      <c r="F91" s="23">
        <f>D91</f>
        <v>500000</v>
      </c>
      <c r="G91" s="16" t="s">
        <v>7</v>
      </c>
    </row>
    <row r="92" spans="1:7" ht="15.75">
      <c r="A92" s="7"/>
      <c r="B92" s="236" t="s">
        <v>101</v>
      </c>
      <c r="C92" s="226" t="s">
        <v>299</v>
      </c>
      <c r="D92" s="212">
        <v>500000</v>
      </c>
      <c r="E92" s="41">
        <v>0</v>
      </c>
      <c r="F92" s="23">
        <f>D92</f>
        <v>500000</v>
      </c>
      <c r="G92" s="16" t="s">
        <v>7</v>
      </c>
    </row>
    <row r="93" spans="1:7" ht="15.75">
      <c r="A93" s="7"/>
      <c r="B93" s="236" t="s">
        <v>102</v>
      </c>
      <c r="C93" s="226" t="s">
        <v>299</v>
      </c>
      <c r="D93" s="212">
        <v>500000</v>
      </c>
      <c r="E93" s="41">
        <v>0</v>
      </c>
      <c r="F93" s="23">
        <f>D93</f>
        <v>500000</v>
      </c>
      <c r="G93" s="16" t="s">
        <v>7</v>
      </c>
    </row>
    <row r="94" spans="1:7" ht="31.5">
      <c r="A94" s="7"/>
      <c r="B94" s="235" t="s">
        <v>91</v>
      </c>
      <c r="C94" s="56" t="s">
        <v>109</v>
      </c>
      <c r="D94" s="210">
        <v>450000</v>
      </c>
      <c r="E94" s="107">
        <v>0</v>
      </c>
      <c r="F94" s="23">
        <f>D94</f>
        <v>450000</v>
      </c>
      <c r="G94" s="16" t="s">
        <v>7</v>
      </c>
    </row>
    <row r="95" spans="1:7" ht="31.5">
      <c r="A95" s="7"/>
      <c r="B95" s="235" t="s">
        <v>92</v>
      </c>
      <c r="C95" s="56" t="s">
        <v>111</v>
      </c>
      <c r="D95" s="210">
        <v>900000</v>
      </c>
      <c r="E95" s="107">
        <v>0</v>
      </c>
      <c r="F95" s="23">
        <f>D95</f>
        <v>900000</v>
      </c>
      <c r="G95" s="16" t="s">
        <v>7</v>
      </c>
    </row>
    <row r="96" spans="1:7" ht="31.5">
      <c r="A96" s="7"/>
      <c r="B96" s="236" t="s">
        <v>103</v>
      </c>
      <c r="C96" s="323" t="s">
        <v>304</v>
      </c>
      <c r="D96" s="212">
        <v>500000</v>
      </c>
      <c r="E96" s="41">
        <v>0</v>
      </c>
      <c r="F96" s="23">
        <f>D96</f>
        <v>500000</v>
      </c>
      <c r="G96" s="16" t="s">
        <v>7</v>
      </c>
    </row>
    <row r="97" spans="1:7" ht="31.5">
      <c r="A97" s="7"/>
      <c r="B97" s="235" t="s">
        <v>89</v>
      </c>
      <c r="C97" s="57" t="s">
        <v>98</v>
      </c>
      <c r="D97" s="210">
        <v>2000000</v>
      </c>
      <c r="E97" s="107">
        <v>0</v>
      </c>
      <c r="F97" s="23">
        <f>D97</f>
        <v>2000000</v>
      </c>
      <c r="G97" s="16" t="s">
        <v>7</v>
      </c>
    </row>
    <row r="98" spans="1:7" ht="31.5">
      <c r="A98" s="7"/>
      <c r="B98" s="5" t="s">
        <v>89</v>
      </c>
      <c r="C98" s="56" t="s">
        <v>109</v>
      </c>
      <c r="D98" s="211">
        <v>450000</v>
      </c>
      <c r="E98" s="107">
        <v>0</v>
      </c>
      <c r="F98" s="23">
        <f>D98</f>
        <v>450000</v>
      </c>
      <c r="G98" s="16" t="s">
        <v>7</v>
      </c>
    </row>
    <row r="99" spans="1:7" ht="31.5">
      <c r="A99" s="7"/>
      <c r="B99" s="5" t="s">
        <v>93</v>
      </c>
      <c r="C99" s="56" t="s">
        <v>109</v>
      </c>
      <c r="D99" s="211">
        <v>450000</v>
      </c>
      <c r="E99" s="107">
        <v>0</v>
      </c>
      <c r="F99" s="23">
        <f>D99</f>
        <v>450000</v>
      </c>
      <c r="G99" s="16" t="s">
        <v>7</v>
      </c>
    </row>
    <row r="100" spans="1:7" ht="63">
      <c r="A100" s="7"/>
      <c r="B100" s="236" t="s">
        <v>93</v>
      </c>
      <c r="C100" s="323" t="s">
        <v>400</v>
      </c>
      <c r="D100" s="212">
        <v>750000</v>
      </c>
      <c r="E100" s="41">
        <v>0</v>
      </c>
      <c r="F100" s="23">
        <f>D100</f>
        <v>750000</v>
      </c>
      <c r="G100" s="16" t="s">
        <v>7</v>
      </c>
    </row>
    <row r="101" spans="1:7" ht="31.5">
      <c r="A101" s="7"/>
      <c r="B101" s="236" t="s">
        <v>104</v>
      </c>
      <c r="C101" s="323" t="s">
        <v>305</v>
      </c>
      <c r="D101" s="212">
        <v>1000000</v>
      </c>
      <c r="E101" s="41">
        <v>0</v>
      </c>
      <c r="F101" s="23">
        <f>D101</f>
        <v>1000000</v>
      </c>
      <c r="G101" s="16" t="s">
        <v>7</v>
      </c>
    </row>
    <row r="102" spans="1:7" ht="31.5">
      <c r="A102" s="7"/>
      <c r="B102" s="5" t="s">
        <v>83</v>
      </c>
      <c r="C102" s="57" t="s">
        <v>98</v>
      </c>
      <c r="D102" s="211">
        <v>2000000</v>
      </c>
      <c r="E102" s="107">
        <v>0</v>
      </c>
      <c r="F102" s="23">
        <f>D102</f>
        <v>2000000</v>
      </c>
      <c r="G102" s="16" t="s">
        <v>7</v>
      </c>
    </row>
    <row r="103" spans="1:7" ht="31.5">
      <c r="A103" s="7"/>
      <c r="B103" s="5" t="s">
        <v>94</v>
      </c>
      <c r="C103" s="56" t="s">
        <v>109</v>
      </c>
      <c r="D103" s="211">
        <v>450000</v>
      </c>
      <c r="E103" s="107">
        <v>0</v>
      </c>
      <c r="F103" s="23">
        <f>D103</f>
        <v>450000</v>
      </c>
      <c r="G103" s="16" t="s">
        <v>7</v>
      </c>
    </row>
    <row r="104" spans="1:7" ht="31.5">
      <c r="A104" s="7"/>
      <c r="B104" s="235" t="s">
        <v>72</v>
      </c>
      <c r="C104" s="56" t="s">
        <v>98</v>
      </c>
      <c r="D104" s="210">
        <v>2000000</v>
      </c>
      <c r="E104" s="107">
        <v>0</v>
      </c>
      <c r="F104" s="23">
        <f>D104</f>
        <v>2000000</v>
      </c>
      <c r="G104" s="16" t="s">
        <v>7</v>
      </c>
    </row>
    <row r="105" spans="1:7" ht="31.5">
      <c r="A105" s="7"/>
      <c r="B105" s="234" t="s">
        <v>84</v>
      </c>
      <c r="C105" s="56" t="s">
        <v>98</v>
      </c>
      <c r="D105" s="46">
        <v>2000000</v>
      </c>
      <c r="E105" s="107">
        <v>0</v>
      </c>
      <c r="F105" s="23">
        <f>D105</f>
        <v>2000000</v>
      </c>
      <c r="G105" s="16" t="s">
        <v>7</v>
      </c>
    </row>
    <row r="106" spans="1:7" ht="31.5">
      <c r="A106" s="7"/>
      <c r="B106" s="235" t="s">
        <v>85</v>
      </c>
      <c r="C106" s="56" t="s">
        <v>98</v>
      </c>
      <c r="D106" s="210">
        <v>2000000</v>
      </c>
      <c r="E106" s="107">
        <v>0</v>
      </c>
      <c r="F106" s="23">
        <f>D106</f>
        <v>2000000</v>
      </c>
      <c r="G106" s="16" t="s">
        <v>7</v>
      </c>
    </row>
    <row r="107" spans="1:7" ht="31.5">
      <c r="A107" s="7"/>
      <c r="B107" s="235" t="s">
        <v>85</v>
      </c>
      <c r="C107" s="56" t="s">
        <v>110</v>
      </c>
      <c r="D107" s="210">
        <v>1500000</v>
      </c>
      <c r="E107" s="107">
        <v>0</v>
      </c>
      <c r="F107" s="23">
        <f>D107</f>
        <v>1500000</v>
      </c>
      <c r="G107" s="16" t="s">
        <v>7</v>
      </c>
    </row>
    <row r="108" spans="1:7" ht="31.5">
      <c r="A108" s="7"/>
      <c r="B108" s="235" t="s">
        <v>86</v>
      </c>
      <c r="C108" s="257" t="s">
        <v>98</v>
      </c>
      <c r="D108" s="210">
        <v>2000000</v>
      </c>
      <c r="E108" s="107">
        <v>0</v>
      </c>
      <c r="F108" s="23">
        <f>D108</f>
        <v>2000000</v>
      </c>
      <c r="G108" s="16" t="s">
        <v>7</v>
      </c>
    </row>
    <row r="109" spans="1:7" ht="63">
      <c r="A109" s="7"/>
      <c r="B109" s="236" t="s">
        <v>105</v>
      </c>
      <c r="C109" s="324" t="s">
        <v>392</v>
      </c>
      <c r="D109" s="212">
        <v>700000</v>
      </c>
      <c r="E109" s="41">
        <v>0</v>
      </c>
      <c r="F109" s="23">
        <f>D109</f>
        <v>700000</v>
      </c>
      <c r="G109" s="16" t="s">
        <v>7</v>
      </c>
    </row>
    <row r="110" spans="1:7" ht="31.5">
      <c r="A110" s="7"/>
      <c r="B110" s="235" t="s">
        <v>95</v>
      </c>
      <c r="C110" s="56" t="s">
        <v>109</v>
      </c>
      <c r="D110" s="210">
        <v>450000</v>
      </c>
      <c r="E110" s="107">
        <v>0</v>
      </c>
      <c r="F110" s="23">
        <f>D110</f>
        <v>450000</v>
      </c>
      <c r="G110" s="16" t="s">
        <v>7</v>
      </c>
    </row>
    <row r="111" spans="1:7" ht="31.5">
      <c r="A111" s="7"/>
      <c r="B111" s="235" t="s">
        <v>90</v>
      </c>
      <c r="C111" s="56" t="s">
        <v>98</v>
      </c>
      <c r="D111" s="210">
        <v>2000000</v>
      </c>
      <c r="E111" s="107">
        <v>0</v>
      </c>
      <c r="F111" s="23">
        <f>D111</f>
        <v>2000000</v>
      </c>
      <c r="G111" s="16" t="s">
        <v>7</v>
      </c>
    </row>
    <row r="112" spans="1:7" ht="31.5">
      <c r="A112" s="7"/>
      <c r="B112" s="235" t="s">
        <v>90</v>
      </c>
      <c r="C112" s="56" t="s">
        <v>109</v>
      </c>
      <c r="D112" s="210">
        <v>450000</v>
      </c>
      <c r="E112" s="107">
        <v>0</v>
      </c>
      <c r="F112" s="23">
        <f>D112</f>
        <v>450000</v>
      </c>
      <c r="G112" s="16" t="s">
        <v>7</v>
      </c>
    </row>
    <row r="113" spans="1:7" ht="63">
      <c r="A113" s="7"/>
      <c r="B113" s="52" t="s">
        <v>97</v>
      </c>
      <c r="C113" s="9" t="s">
        <v>113</v>
      </c>
      <c r="D113" s="210">
        <v>37000000</v>
      </c>
      <c r="E113" s="41">
        <v>15000000</v>
      </c>
      <c r="F113" s="23">
        <v>5000000</v>
      </c>
      <c r="G113" s="16" t="s">
        <v>114</v>
      </c>
    </row>
    <row r="114" spans="1:7" ht="31.5">
      <c r="A114" s="7"/>
      <c r="B114" s="235" t="s">
        <v>87</v>
      </c>
      <c r="C114" s="56" t="s">
        <v>98</v>
      </c>
      <c r="D114" s="210">
        <v>2000000</v>
      </c>
      <c r="E114" s="107">
        <v>0</v>
      </c>
      <c r="F114" s="23">
        <f>D114</f>
        <v>2000000</v>
      </c>
      <c r="G114" s="16" t="s">
        <v>7</v>
      </c>
    </row>
    <row r="115" spans="1:7" ht="78.75">
      <c r="A115" s="7"/>
      <c r="B115" s="236" t="s">
        <v>106</v>
      </c>
      <c r="C115" s="322" t="s">
        <v>393</v>
      </c>
      <c r="D115" s="212">
        <v>1500000</v>
      </c>
      <c r="E115" s="41">
        <v>0</v>
      </c>
      <c r="F115" s="23">
        <f>D115</f>
        <v>1500000</v>
      </c>
      <c r="G115" s="16" t="s">
        <v>7</v>
      </c>
    </row>
    <row r="116" spans="1:7" ht="94.5">
      <c r="A116" s="7"/>
      <c r="B116" s="235" t="s">
        <v>96</v>
      </c>
      <c r="C116" s="327" t="s">
        <v>395</v>
      </c>
      <c r="D116" s="210">
        <v>2000000</v>
      </c>
      <c r="E116" s="107">
        <v>500000</v>
      </c>
      <c r="F116" s="23">
        <f>D116</f>
        <v>2000000</v>
      </c>
      <c r="G116" s="16" t="s">
        <v>114</v>
      </c>
    </row>
    <row r="117" spans="1:7" ht="142.5" customHeight="1">
      <c r="A117" s="7"/>
      <c r="B117" s="236" t="s">
        <v>107</v>
      </c>
      <c r="C117" s="325" t="s">
        <v>396</v>
      </c>
      <c r="D117" s="212">
        <v>2000000</v>
      </c>
      <c r="E117" s="41">
        <v>0</v>
      </c>
      <c r="F117" s="23">
        <f>D117</f>
        <v>2000000</v>
      </c>
      <c r="G117" s="16" t="s">
        <v>7</v>
      </c>
    </row>
    <row r="118" spans="1:7" s="268" customFormat="1" ht="15.75">
      <c r="A118" s="12"/>
      <c r="B118" s="265" t="s">
        <v>108</v>
      </c>
      <c r="C118" s="328" t="s">
        <v>313</v>
      </c>
      <c r="D118" s="266">
        <v>500000</v>
      </c>
      <c r="E118" s="41">
        <v>0</v>
      </c>
      <c r="F118" s="23">
        <f>D118</f>
        <v>500000</v>
      </c>
      <c r="G118" s="16" t="s">
        <v>7</v>
      </c>
    </row>
    <row r="119" spans="1:7" s="228" customFormat="1" ht="94.5">
      <c r="A119" s="7"/>
      <c r="B119" s="5" t="s">
        <v>385</v>
      </c>
      <c r="C119" s="329" t="s">
        <v>394</v>
      </c>
      <c r="D119" s="211">
        <v>1000000</v>
      </c>
      <c r="E119" s="42"/>
      <c r="F119" s="18">
        <f>D119</f>
        <v>1000000</v>
      </c>
      <c r="G119" s="16" t="s">
        <v>7</v>
      </c>
    </row>
    <row r="120" spans="1:7" ht="14.25" customHeight="1">
      <c r="A120" s="7"/>
      <c r="B120" s="295" t="s">
        <v>16</v>
      </c>
      <c r="C120" s="296"/>
      <c r="D120" s="37"/>
      <c r="E120" s="37"/>
      <c r="F120" s="37"/>
      <c r="G120" s="24"/>
    </row>
    <row r="121" spans="1:7" ht="63">
      <c r="A121" s="7"/>
      <c r="B121" s="52" t="s">
        <v>123</v>
      </c>
      <c r="C121" s="56" t="s">
        <v>125</v>
      </c>
      <c r="D121" s="210">
        <v>2000000</v>
      </c>
      <c r="E121" s="42">
        <v>0</v>
      </c>
      <c r="F121" s="18">
        <f>D121</f>
        <v>2000000</v>
      </c>
      <c r="G121" s="16" t="s">
        <v>7</v>
      </c>
    </row>
    <row r="122" spans="1:7" ht="78.75">
      <c r="A122" s="7"/>
      <c r="B122" s="52" t="s">
        <v>124</v>
      </c>
      <c r="C122" s="327" t="s">
        <v>397</v>
      </c>
      <c r="D122" s="210">
        <v>1000000</v>
      </c>
      <c r="E122" s="42">
        <v>600000</v>
      </c>
      <c r="F122" s="18">
        <f>D122</f>
        <v>1000000</v>
      </c>
      <c r="G122" s="16" t="s">
        <v>114</v>
      </c>
    </row>
    <row r="123" spans="1:7" ht="31.5">
      <c r="A123" s="7"/>
      <c r="B123" s="235" t="s">
        <v>117</v>
      </c>
      <c r="C123" s="56" t="s">
        <v>126</v>
      </c>
      <c r="D123" s="46">
        <v>2000000</v>
      </c>
      <c r="E123" s="42">
        <v>0</v>
      </c>
      <c r="F123" s="18">
        <f>D123</f>
        <v>2000000</v>
      </c>
      <c r="G123" s="16" t="s">
        <v>7</v>
      </c>
    </row>
    <row r="124" spans="1:7" ht="31.5">
      <c r="A124" s="7"/>
      <c r="B124" s="235" t="s">
        <v>77</v>
      </c>
      <c r="C124" s="56" t="s">
        <v>126</v>
      </c>
      <c r="D124" s="46">
        <v>2000000</v>
      </c>
      <c r="E124" s="42">
        <v>0</v>
      </c>
      <c r="F124" s="18">
        <f>D124</f>
        <v>2000000</v>
      </c>
      <c r="G124" s="16" t="s">
        <v>7</v>
      </c>
    </row>
    <row r="125" spans="1:7" ht="15.75">
      <c r="A125" s="7"/>
      <c r="B125" s="235" t="s">
        <v>77</v>
      </c>
      <c r="C125" s="54" t="s">
        <v>129</v>
      </c>
      <c r="D125" s="46">
        <v>200000</v>
      </c>
      <c r="E125" s="42">
        <v>0</v>
      </c>
      <c r="F125" s="18">
        <f>D125</f>
        <v>200000</v>
      </c>
      <c r="G125" s="16" t="s">
        <v>114</v>
      </c>
    </row>
    <row r="126" spans="1:7" ht="30">
      <c r="A126" s="7"/>
      <c r="B126" s="239" t="s">
        <v>77</v>
      </c>
      <c r="C126" s="225" t="s">
        <v>308</v>
      </c>
      <c r="D126" s="213">
        <v>949000</v>
      </c>
      <c r="E126" s="42">
        <v>0</v>
      </c>
      <c r="F126" s="18">
        <f>D126</f>
        <v>949000</v>
      </c>
      <c r="G126" s="16" t="s">
        <v>7</v>
      </c>
    </row>
    <row r="127" spans="1:7" ht="31.5">
      <c r="A127" s="7"/>
      <c r="B127" s="237" t="s">
        <v>118</v>
      </c>
      <c r="C127" s="56" t="s">
        <v>126</v>
      </c>
      <c r="D127" s="46">
        <v>2000000</v>
      </c>
      <c r="E127" s="42">
        <v>0</v>
      </c>
      <c r="F127" s="18">
        <f>D127</f>
        <v>2000000</v>
      </c>
      <c r="G127" s="16" t="s">
        <v>7</v>
      </c>
    </row>
    <row r="128" spans="1:7" ht="31.5">
      <c r="A128" s="7"/>
      <c r="B128" s="237" t="s">
        <v>119</v>
      </c>
      <c r="C128" s="56" t="s">
        <v>126</v>
      </c>
      <c r="D128" s="46">
        <v>2000000</v>
      </c>
      <c r="E128" s="42">
        <v>0</v>
      </c>
      <c r="F128" s="18">
        <f>D128</f>
        <v>2000000</v>
      </c>
      <c r="G128" s="16" t="s">
        <v>7</v>
      </c>
    </row>
    <row r="129" spans="1:7" ht="31.5">
      <c r="A129" s="7"/>
      <c r="B129" s="238" t="s">
        <v>123</v>
      </c>
      <c r="C129" s="56" t="s">
        <v>127</v>
      </c>
      <c r="D129" s="46">
        <v>450000</v>
      </c>
      <c r="E129" s="42">
        <v>0</v>
      </c>
      <c r="F129" s="18">
        <f>D129</f>
        <v>450000</v>
      </c>
      <c r="G129" s="16" t="s">
        <v>7</v>
      </c>
    </row>
    <row r="130" spans="1:7" ht="31.5">
      <c r="A130" s="7"/>
      <c r="B130" s="260" t="s">
        <v>123</v>
      </c>
      <c r="C130" s="227" t="s">
        <v>131</v>
      </c>
      <c r="D130" s="211">
        <v>300000</v>
      </c>
      <c r="E130" s="42">
        <v>0</v>
      </c>
      <c r="F130" s="18">
        <f>D130</f>
        <v>300000</v>
      </c>
      <c r="G130" s="16" t="s">
        <v>7</v>
      </c>
    </row>
    <row r="131" spans="1:7" s="263" customFormat="1" ht="31.5">
      <c r="A131" s="7"/>
      <c r="B131" s="262" t="s">
        <v>120</v>
      </c>
      <c r="C131" s="57" t="s">
        <v>126</v>
      </c>
      <c r="D131" s="229">
        <v>2000000</v>
      </c>
      <c r="E131" s="42">
        <v>0</v>
      </c>
      <c r="F131" s="18">
        <f>D131</f>
        <v>2000000</v>
      </c>
      <c r="G131" s="16" t="s">
        <v>7</v>
      </c>
    </row>
    <row r="132" spans="1:7" ht="31.5">
      <c r="A132" s="7"/>
      <c r="B132" s="237" t="s">
        <v>120</v>
      </c>
      <c r="C132" s="56" t="s">
        <v>128</v>
      </c>
      <c r="D132" s="210">
        <v>900000</v>
      </c>
      <c r="E132" s="42">
        <v>0</v>
      </c>
      <c r="F132" s="18">
        <f>D132</f>
        <v>900000</v>
      </c>
      <c r="G132" s="16" t="s">
        <v>7</v>
      </c>
    </row>
    <row r="133" spans="1:7" ht="31.5">
      <c r="A133" s="7"/>
      <c r="B133" s="237" t="s">
        <v>121</v>
      </c>
      <c r="C133" s="56" t="s">
        <v>126</v>
      </c>
      <c r="D133" s="210">
        <v>2000000</v>
      </c>
      <c r="E133" s="42">
        <v>0</v>
      </c>
      <c r="F133" s="18">
        <f>D133</f>
        <v>2000000</v>
      </c>
      <c r="G133" s="16" t="s">
        <v>7</v>
      </c>
    </row>
    <row r="134" spans="1:7" ht="31.5">
      <c r="A134" s="7"/>
      <c r="B134" s="238" t="s">
        <v>115</v>
      </c>
      <c r="C134" s="56" t="s">
        <v>399</v>
      </c>
      <c r="D134" s="210">
        <v>2000000</v>
      </c>
      <c r="E134" s="42">
        <v>0</v>
      </c>
      <c r="F134" s="18">
        <f>D134</f>
        <v>2000000</v>
      </c>
      <c r="G134" s="16" t="s">
        <v>7</v>
      </c>
    </row>
    <row r="135" spans="1:7" ht="31.5">
      <c r="A135" s="7"/>
      <c r="B135" s="235" t="s">
        <v>122</v>
      </c>
      <c r="C135" s="56" t="s">
        <v>126</v>
      </c>
      <c r="D135" s="261">
        <v>2000000</v>
      </c>
      <c r="E135" s="42">
        <v>0</v>
      </c>
      <c r="F135" s="18">
        <f>D135</f>
        <v>2000000</v>
      </c>
      <c r="G135" s="16" t="s">
        <v>7</v>
      </c>
    </row>
    <row r="136" spans="1:7" s="228" customFormat="1" ht="94.5">
      <c r="A136" s="7"/>
      <c r="B136" s="259" t="s">
        <v>116</v>
      </c>
      <c r="C136" s="56" t="s">
        <v>398</v>
      </c>
      <c r="D136" s="261">
        <v>500000</v>
      </c>
      <c r="E136" s="42">
        <v>0</v>
      </c>
      <c r="F136" s="18">
        <f>D136</f>
        <v>500000</v>
      </c>
      <c r="G136" s="16" t="s">
        <v>7</v>
      </c>
    </row>
    <row r="137" spans="1:7" ht="14.25" customHeight="1">
      <c r="A137" s="7"/>
      <c r="B137" s="295" t="s">
        <v>403</v>
      </c>
      <c r="C137" s="296"/>
      <c r="D137" s="37"/>
      <c r="E137" s="42">
        <v>0</v>
      </c>
      <c r="F137" s="37"/>
      <c r="G137" s="24"/>
    </row>
    <row r="138" spans="1:7" s="228" customFormat="1" ht="94.5">
      <c r="A138" s="7"/>
      <c r="B138" s="17" t="s">
        <v>142</v>
      </c>
      <c r="C138" s="17" t="s">
        <v>143</v>
      </c>
      <c r="D138" s="229">
        <v>37000000</v>
      </c>
      <c r="E138" s="38">
        <v>16000000</v>
      </c>
      <c r="F138" s="18">
        <v>5000000</v>
      </c>
      <c r="G138" s="16" t="s">
        <v>114</v>
      </c>
    </row>
    <row r="139" spans="1:7" ht="63">
      <c r="A139" s="7"/>
      <c r="B139" s="17" t="s">
        <v>142</v>
      </c>
      <c r="C139" s="10" t="s">
        <v>144</v>
      </c>
      <c r="D139" s="46">
        <v>5000000</v>
      </c>
      <c r="E139" s="38">
        <v>4000000</v>
      </c>
      <c r="F139" s="18">
        <v>1000000</v>
      </c>
      <c r="G139" s="16" t="s">
        <v>114</v>
      </c>
    </row>
    <row r="140" spans="1:7" ht="15.75">
      <c r="A140" s="7"/>
      <c r="B140" s="295" t="s">
        <v>402</v>
      </c>
      <c r="C140" s="296"/>
      <c r="D140" s="36"/>
      <c r="E140" s="42"/>
      <c r="F140" s="23"/>
      <c r="G140" s="16" t="s">
        <v>7</v>
      </c>
    </row>
    <row r="141" spans="1:7" ht="31.5">
      <c r="A141" s="7"/>
      <c r="B141" s="235" t="s">
        <v>133</v>
      </c>
      <c r="C141" s="56" t="s">
        <v>139</v>
      </c>
      <c r="D141" s="210">
        <v>200000</v>
      </c>
      <c r="E141" s="41">
        <v>0</v>
      </c>
      <c r="F141" s="23">
        <f>D141</f>
        <v>200000</v>
      </c>
      <c r="G141" s="16" t="s">
        <v>7</v>
      </c>
    </row>
    <row r="142" spans="1:7" ht="31.5">
      <c r="A142" s="7"/>
      <c r="B142" s="235" t="s">
        <v>134</v>
      </c>
      <c r="C142" s="56" t="s">
        <v>139</v>
      </c>
      <c r="D142" s="210">
        <v>200000</v>
      </c>
      <c r="E142" s="41">
        <v>0</v>
      </c>
      <c r="F142" s="23">
        <f>D142</f>
        <v>200000</v>
      </c>
      <c r="G142" s="16" t="s">
        <v>7</v>
      </c>
    </row>
    <row r="143" spans="1:7" s="228" customFormat="1" ht="31.5">
      <c r="A143" s="7"/>
      <c r="B143" s="240" t="s">
        <v>309</v>
      </c>
      <c r="C143" s="230" t="s">
        <v>310</v>
      </c>
      <c r="D143" s="231">
        <v>1000000</v>
      </c>
      <c r="E143" s="41">
        <v>0</v>
      </c>
      <c r="F143" s="23">
        <f>D143</f>
        <v>1000000</v>
      </c>
      <c r="G143" s="16" t="s">
        <v>7</v>
      </c>
    </row>
    <row r="144" spans="1:7" s="228" customFormat="1" ht="63">
      <c r="A144" s="7"/>
      <c r="B144" s="271" t="s">
        <v>135</v>
      </c>
      <c r="C144" s="17" t="s">
        <v>140</v>
      </c>
      <c r="D144" s="229">
        <v>14600253</v>
      </c>
      <c r="E144" s="41">
        <v>9000000</v>
      </c>
      <c r="F144" s="23">
        <v>5600253</v>
      </c>
      <c r="G144" s="16" t="s">
        <v>114</v>
      </c>
    </row>
    <row r="145" spans="1:7" ht="126">
      <c r="A145" s="7"/>
      <c r="B145" s="235" t="s">
        <v>136</v>
      </c>
      <c r="C145" s="61" t="s">
        <v>141</v>
      </c>
      <c r="D145" s="214">
        <v>2000000</v>
      </c>
      <c r="E145" s="41">
        <v>0</v>
      </c>
      <c r="F145" s="23">
        <f>D145</f>
        <v>2000000</v>
      </c>
      <c r="G145" s="16" t="s">
        <v>7</v>
      </c>
    </row>
    <row r="146" spans="1:7" s="228" customFormat="1" ht="45">
      <c r="A146" s="7"/>
      <c r="B146" s="241" t="s">
        <v>137</v>
      </c>
      <c r="C146" s="243" t="s">
        <v>311</v>
      </c>
      <c r="D146" s="242">
        <v>1000000</v>
      </c>
      <c r="E146" s="41">
        <v>0</v>
      </c>
      <c r="F146" s="23">
        <f>D146</f>
        <v>1000000</v>
      </c>
      <c r="G146" s="16" t="s">
        <v>114</v>
      </c>
    </row>
    <row r="147" spans="1:7" s="228" customFormat="1" ht="37.5" customHeight="1">
      <c r="A147" s="7"/>
      <c r="B147" s="241" t="s">
        <v>138</v>
      </c>
      <c r="C147" s="244" t="s">
        <v>312</v>
      </c>
      <c r="D147" s="242">
        <v>2500000</v>
      </c>
      <c r="E147" s="41">
        <v>0</v>
      </c>
      <c r="F147" s="23">
        <f>D147</f>
        <v>2500000</v>
      </c>
      <c r="G147" s="16" t="s">
        <v>114</v>
      </c>
    </row>
    <row r="148" spans="1:7" ht="110.25">
      <c r="A148" s="7"/>
      <c r="B148" s="11" t="s">
        <v>297</v>
      </c>
      <c r="C148" s="17" t="s">
        <v>298</v>
      </c>
      <c r="D148" s="18">
        <v>5000000</v>
      </c>
      <c r="E148" s="41">
        <v>0</v>
      </c>
      <c r="F148" s="23">
        <f>D148</f>
        <v>5000000</v>
      </c>
      <c r="G148" s="16" t="s">
        <v>7</v>
      </c>
    </row>
    <row r="149" spans="1:7" ht="15.75">
      <c r="A149" s="7"/>
      <c r="B149" s="331" t="s">
        <v>401</v>
      </c>
      <c r="C149" s="332"/>
      <c r="D149" s="18"/>
      <c r="E149" s="41"/>
      <c r="F149" s="23"/>
      <c r="G149" s="21"/>
    </row>
    <row r="150" spans="1:7" ht="78.75">
      <c r="A150" s="7"/>
      <c r="B150" s="29" t="s">
        <v>132</v>
      </c>
      <c r="C150" s="53" t="s">
        <v>293</v>
      </c>
      <c r="D150" s="45">
        <v>2000000</v>
      </c>
      <c r="E150" s="330"/>
      <c r="F150" s="45">
        <v>2000000</v>
      </c>
      <c r="G150" s="21" t="s">
        <v>7</v>
      </c>
    </row>
    <row r="151" spans="1:7" ht="15.75">
      <c r="A151" s="7"/>
      <c r="B151" s="26"/>
      <c r="C151" s="13"/>
      <c r="D151" s="18"/>
      <c r="E151" s="42"/>
      <c r="F151" s="23"/>
      <c r="G151" s="16"/>
    </row>
    <row r="152" spans="1:7" ht="15.75">
      <c r="A152" s="8"/>
      <c r="B152" s="27"/>
      <c r="C152" s="49"/>
      <c r="D152" s="39"/>
      <c r="E152" s="43"/>
      <c r="F152" s="39">
        <f>SUM(F7:F150)</f>
        <v>146187602.99000001</v>
      </c>
      <c r="G152" s="28"/>
    </row>
    <row r="153" spans="1:7">
      <c r="E153" s="44">
        <f>1%*F153</f>
        <v>0</v>
      </c>
    </row>
    <row r="154" spans="1:7">
      <c r="F154" s="40">
        <v>145087602.99000001</v>
      </c>
    </row>
  </sheetData>
  <mergeCells count="13">
    <mergeCell ref="B140:C140"/>
    <mergeCell ref="B149:C149"/>
    <mergeCell ref="B87:C87"/>
    <mergeCell ref="B6:C6"/>
    <mergeCell ref="B1:G1"/>
    <mergeCell ref="B2:G2"/>
    <mergeCell ref="B3:G3"/>
    <mergeCell ref="B5:C5"/>
    <mergeCell ref="B45:C45"/>
    <mergeCell ref="B63:C63"/>
    <mergeCell ref="B67:C67"/>
    <mergeCell ref="B120:C120"/>
    <mergeCell ref="B137:C137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GFS</vt:lpstr>
      <vt:lpstr>Sheet1</vt:lpstr>
      <vt:lpstr>Admin &amp; Recurrent Annex </vt:lpstr>
      <vt:lpstr>COC</vt:lpstr>
      <vt:lpstr>M&amp;E</vt:lpstr>
      <vt:lpstr>Strategic plan</vt:lpstr>
      <vt:lpstr>MINUTE CODELIST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cp:lastPrinted>2023-01-23T07:33:30Z</cp:lastPrinted>
  <dcterms:created xsi:type="dcterms:W3CDTF">2021-09-29T13:37:31Z</dcterms:created>
  <dcterms:modified xsi:type="dcterms:W3CDTF">2023-01-23T13:48:27Z</dcterms:modified>
</cp:coreProperties>
</file>